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0" windowWidth="10410" windowHeight="8055" activeTab="1"/>
  </bookViews>
  <sheets>
    <sheet name="KRYCÍ LIST slepý" sheetId="18" r:id="rId1"/>
    <sheet name="rozpočet slepý" sheetId="19" r:id="rId2"/>
    <sheet name="VV" sheetId="16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I68" i="19" l="1"/>
  <c r="H67" i="19"/>
  <c r="H64" i="19"/>
  <c r="H60" i="19"/>
  <c r="H66" i="19"/>
  <c r="H63" i="19"/>
  <c r="H62" i="19"/>
  <c r="H61" i="19"/>
  <c r="H59" i="19"/>
  <c r="H58" i="19"/>
  <c r="H57" i="19"/>
  <c r="H56" i="19"/>
  <c r="H55" i="19"/>
  <c r="H54" i="19"/>
  <c r="H53" i="19"/>
  <c r="H52" i="19"/>
  <c r="H51" i="19"/>
  <c r="I49" i="19"/>
  <c r="I48" i="19"/>
  <c r="I47" i="19"/>
  <c r="I46" i="19"/>
  <c r="I45" i="19"/>
  <c r="I44" i="19"/>
  <c r="I43" i="19"/>
  <c r="I42" i="19"/>
  <c r="I41" i="19"/>
  <c r="I40" i="19"/>
  <c r="I38" i="19"/>
  <c r="I37" i="19"/>
  <c r="I36" i="19"/>
  <c r="I35" i="19"/>
  <c r="I34" i="19"/>
  <c r="I32" i="19"/>
  <c r="I31" i="19"/>
  <c r="I30" i="19"/>
  <c r="I29" i="19"/>
  <c r="I28" i="19"/>
  <c r="I27" i="19"/>
  <c r="I26" i="19"/>
  <c r="I24" i="19"/>
  <c r="I23" i="19"/>
  <c r="I19" i="19"/>
  <c r="I18" i="19"/>
  <c r="H15" i="19"/>
  <c r="H21" i="19" s="1"/>
  <c r="I13" i="19"/>
  <c r="I12" i="19"/>
  <c r="I11" i="19"/>
  <c r="I10" i="19"/>
  <c r="E29" i="18"/>
  <c r="C20" i="18" l="1"/>
  <c r="C16" i="18"/>
  <c r="C14" i="18"/>
  <c r="C19" i="18"/>
  <c r="C13" i="18"/>
  <c r="C15" i="18"/>
  <c r="I20" i="19"/>
  <c r="H70" i="19"/>
  <c r="I69" i="19" s="1"/>
  <c r="H29" i="16"/>
  <c r="H28" i="16"/>
  <c r="H36" i="16"/>
  <c r="H35" i="16"/>
  <c r="H33" i="16"/>
  <c r="H32" i="16"/>
  <c r="H31" i="16"/>
  <c r="H30" i="16"/>
  <c r="H27" i="16"/>
  <c r="H26" i="16"/>
  <c r="H25" i="16"/>
  <c r="H24" i="16"/>
  <c r="H23" i="16"/>
  <c r="H22" i="16"/>
  <c r="H21" i="16"/>
  <c r="H20" i="16"/>
  <c r="H17" i="16"/>
  <c r="C21" i="18" l="1"/>
  <c r="C24" i="18" s="1"/>
  <c r="G13" i="18"/>
  <c r="G24" i="18" s="1"/>
  <c r="I73" i="19"/>
  <c r="H73" i="19"/>
  <c r="E30" i="18" l="1"/>
  <c r="E31" i="18" s="1"/>
  <c r="E32" i="18" s="1"/>
  <c r="I74" i="19"/>
  <c r="I75" i="19" s="1"/>
  <c r="I76" i="19" s="1"/>
</calcChain>
</file>

<file path=xl/sharedStrings.xml><?xml version="1.0" encoding="utf-8"?>
<sst xmlns="http://schemas.openxmlformats.org/spreadsheetml/2006/main" count="299" uniqueCount="180">
  <si>
    <t>Zadavatel:</t>
  </si>
  <si>
    <t>Místo realizace:</t>
  </si>
  <si>
    <t>Množství</t>
  </si>
  <si>
    <t>www.busim.cz</t>
  </si>
  <si>
    <t>Pořad. číslo pol.</t>
  </si>
  <si>
    <t>Číslo položky ceníku</t>
  </si>
  <si>
    <t>Zkrácený popis</t>
  </si>
  <si>
    <t>M.j.</t>
  </si>
  <si>
    <t xml:space="preserve">   Náklady celkem (Kč)</t>
  </si>
  <si>
    <t>Dodávka</t>
  </si>
  <si>
    <t>Montáž</t>
  </si>
  <si>
    <t xml:space="preserve">Rekapitulace </t>
  </si>
  <si>
    <t>Jednotk. cena (Kč)</t>
  </si>
  <si>
    <t>Dodávka (Kč)</t>
  </si>
  <si>
    <t>Montáž (Kč)</t>
  </si>
  <si>
    <t>Rozpočtové náklady celkem bez DPH</t>
  </si>
  <si>
    <t>Rozpočtové náklady celkem s DPH</t>
  </si>
  <si>
    <t>e-mail: busim@busim.cz, Tel.: +420 720 563 920</t>
  </si>
  <si>
    <t>Popis zakázky:</t>
  </si>
  <si>
    <t>DPH 21%</t>
  </si>
  <si>
    <t>ks</t>
  </si>
  <si>
    <t>II.</t>
  </si>
  <si>
    <r>
      <t>m</t>
    </r>
    <r>
      <rPr>
        <vertAlign val="superscript"/>
        <sz val="10"/>
        <color indexed="8"/>
        <rFont val="Times New Roman"/>
        <family val="1"/>
        <charset val="238"/>
      </rPr>
      <t>2</t>
    </r>
  </si>
  <si>
    <t>kpl</t>
  </si>
  <si>
    <t>DEMONTÁŽ STÁVAJÍCÍCH KONSTRUKCÍ</t>
  </si>
  <si>
    <t>PŘESUN, DOPRAVA, LIKVIDACE ODSTRANĚNÝCH KONSTRUKCÍ</t>
  </si>
  <si>
    <t>Přesun a nakládka stavebních odstraněných konstrukcí</t>
  </si>
  <si>
    <t>t</t>
  </si>
  <si>
    <t>STAVEBNÍ PRÁCE</t>
  </si>
  <si>
    <t>Materiál</t>
  </si>
  <si>
    <t>Doprava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</si>
  <si>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</si>
  <si>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Doprava včetně časových prodlev</t>
  </si>
  <si>
    <t>DPH</t>
  </si>
  <si>
    <t>Cena celkem bez DPH</t>
  </si>
  <si>
    <t>KRYCÍ LIST ROZPOČTU</t>
  </si>
  <si>
    <t>OBJEKT:</t>
  </si>
  <si>
    <t>NÁZEV OBJEKTU:</t>
  </si>
  <si>
    <t>JKSO:</t>
  </si>
  <si>
    <t>STAVBA:</t>
  </si>
  <si>
    <t>NÁZEV STAVBY:</t>
  </si>
  <si>
    <t>SKP:</t>
  </si>
  <si>
    <t>ZHOTOVITEL:</t>
  </si>
  <si>
    <t>ZPRACOVATEL PROJEKTU:</t>
  </si>
  <si>
    <t>ROZPOČTOVÉ NÁKLADY</t>
  </si>
  <si>
    <t>Rozpočtové náklady hlavní</t>
  </si>
  <si>
    <t>Vedlejší rozpočtové náklady</t>
  </si>
  <si>
    <t>ZRN</t>
  </si>
  <si>
    <t>ZRN celkem</t>
  </si>
  <si>
    <t>RN hlavní</t>
  </si>
  <si>
    <t>Ostatní VRN</t>
  </si>
  <si>
    <t>ZRN + RN + HZS</t>
  </si>
  <si>
    <t>VRN celkem</t>
  </si>
  <si>
    <t>VYPRACOVAL:</t>
  </si>
  <si>
    <t>ZA ZHOTOVITELE:</t>
  </si>
  <si>
    <t>ZA OBJEDNATELE:</t>
  </si>
  <si>
    <t>Ing. Lucie Bednářová</t>
  </si>
  <si>
    <t>Základ pro DPH</t>
  </si>
  <si>
    <t>činí:</t>
  </si>
  <si>
    <t>CENA ZA OBJEKT CELKEM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</si>
  <si>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</si>
  <si>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PROJEKTANT:                                                   Ing. Lucie Bednářová</t>
  </si>
  <si>
    <t xml:space="preserve">POČET LISTŮ:                                                                </t>
  </si>
  <si>
    <t>BUŠIM - péče o zeleň, s.r.o., IČ: 020 00 652, DIČ: CZ 020 00 652</t>
  </si>
  <si>
    <t>Zhotovitel:</t>
  </si>
  <si>
    <t>Marcel Bubeník - jednatel společnosti</t>
  </si>
  <si>
    <t>Hrabanov 535/6, 289 22 Lysá nad Labem</t>
  </si>
  <si>
    <t>IČ: 02000652, DIČ: CZ 02000652</t>
  </si>
  <si>
    <r>
      <rPr>
        <sz val="10"/>
        <rFont val="Times New Roman"/>
        <family val="1"/>
        <charset val="238"/>
      </rPr>
      <t>m</t>
    </r>
    <r>
      <rPr>
        <vertAlign val="superscript"/>
        <sz val="10"/>
        <rFont val="Times New Roman"/>
        <family val="1"/>
        <charset val="238"/>
      </rPr>
      <t>2</t>
    </r>
  </si>
  <si>
    <t>184 91-1161</t>
  </si>
  <si>
    <t>IV.</t>
  </si>
  <si>
    <t>Bušim - péče o zeleň, s.r.o.</t>
  </si>
  <si>
    <t>3</t>
  </si>
  <si>
    <t>4</t>
  </si>
  <si>
    <t>V.</t>
  </si>
  <si>
    <t>Demontáž souvrství pod zpevněnou plochou tl. do 200 mm</t>
  </si>
  <si>
    <t>167 10-1103</t>
  </si>
  <si>
    <t>Nakládání výkopku</t>
  </si>
  <si>
    <t>162 60-1102</t>
  </si>
  <si>
    <t>Vodorovné přemístění výkopku do 5000m</t>
  </si>
  <si>
    <t>17410-1101</t>
  </si>
  <si>
    <t xml:space="preserve">Zásyp jam a rýh po demontovaných zpevněných plochách a herních prvcích </t>
  </si>
  <si>
    <t>m3</t>
  </si>
  <si>
    <t>122 20-1401</t>
  </si>
  <si>
    <t>A</t>
  </si>
  <si>
    <t>B</t>
  </si>
  <si>
    <t>Umístění a instalace odpadkového koše</t>
  </si>
  <si>
    <t>Geotextilie (300g / m2)</t>
  </si>
  <si>
    <t>Demontáž zpevněných ploch tl. do 100 mm (plochy betonové)</t>
  </si>
  <si>
    <t>Demontáž stávajících herních prvků - 3 ks prolézaček</t>
  </si>
  <si>
    <t>Cesta odvahy</t>
  </si>
  <si>
    <t>Šesti úhelníkový altán, zastřešený s lavicemi po obvodu, s 2 tabulemi,</t>
  </si>
  <si>
    <t>Instalace a ukotvení trampolíny</t>
  </si>
  <si>
    <t>Odpadkový koš, plastový, 50 l</t>
  </si>
  <si>
    <t>Lavička s opěradlem, délka 2000 mm, kovová konstrukce, zapuštěná s obetonováním, sedák dřevěný/recyklovaný plast</t>
  </si>
  <si>
    <t>Umístění a instalace lavičky s opěradlem, délka 2000 mm, kovová konstrukce, zapuštěná s obetonováním, sedák dřevěný/recyklovaný plast</t>
  </si>
  <si>
    <t>Město Litvínov</t>
  </si>
  <si>
    <t xml:space="preserve">nám. Míru 11, 436 01 Litvínov </t>
  </si>
  <si>
    <t>Vyřizuje: Radka Fikrtová - strategický rozvoj města</t>
  </si>
  <si>
    <t>IČ: 00266027, DIČ: CZ00266027</t>
  </si>
  <si>
    <t>e-mail: radka.fikrtova@mulitvinov.cz , Tel.: +420 476 767 690</t>
  </si>
  <si>
    <t>Areál ZŠ a MŠ Janov - Litvínov, Přátelství 160, 435 42 Litvínov, Janov, k.ú. Janov u Litvínova, p.č. 577/24</t>
  </si>
  <si>
    <t>Výkopové práce na instalaci trampolíny</t>
  </si>
  <si>
    <t>Instalace a výstavba šestibokého altánu</t>
  </si>
  <si>
    <t>Zhotovení zpevněné plochy pod altánem</t>
  </si>
  <si>
    <t>Přátelství 160               435 42 Litvínov, Janov</t>
  </si>
  <si>
    <t>ZŠ A MŠ Janov - Litvínov</t>
  </si>
  <si>
    <t>"II. Etapa - Doplnění herních prvků a mobiliáře"</t>
  </si>
  <si>
    <t>OBJEDNATEL:                                                             Město Litvínov</t>
  </si>
  <si>
    <t>DATUM: 26.3.2015</t>
  </si>
  <si>
    <t>Zemina - využití zeminy ze stavby</t>
  </si>
  <si>
    <t>Zapuštěná trampolína, ovál, rozměry cca 5150 x 3650 x 200 mm</t>
  </si>
  <si>
    <t>Herní sestava</t>
  </si>
  <si>
    <t>Houpačka</t>
  </si>
  <si>
    <t>Instalace a výstavba houpačky</t>
  </si>
  <si>
    <t>Instalace a výstavba cesty odvahy</t>
  </si>
  <si>
    <t>Vyložení výkopku</t>
  </si>
  <si>
    <t>916 23-2111</t>
  </si>
  <si>
    <t>m</t>
  </si>
  <si>
    <t>Pokládka dlažby se založením podloží</t>
  </si>
  <si>
    <t>Obrubník  v betonovém loži - rozměry cca 1000 x 100 x 250 mm</t>
  </si>
  <si>
    <t>Dlažba, viz. Specifikace v I. Etapě, mocnost 40 mm</t>
  </si>
  <si>
    <t>Výkopové práce  - do 100 m3, hloubpa cca 340 mm</t>
  </si>
  <si>
    <t xml:space="preserve">Zhotovení dopadové plochy </t>
  </si>
  <si>
    <t>Instalace a výstavba herní sestavy</t>
  </si>
  <si>
    <t>Šterk (frakce 4/8)  - mocnost 50 mm, 15,6 m2</t>
  </si>
  <si>
    <t>Šterk (frakce 16/32) - mocnost 250 mm, 15,6 m2</t>
  </si>
  <si>
    <t>184 91-1311</t>
  </si>
  <si>
    <t>Položení geotextilie - svah do 1:5</t>
  </si>
  <si>
    <t>Osazení obrubníku betonového s boční opěrou z betonu</t>
  </si>
  <si>
    <t>Výkopové práce  - do 100 m3, mocnost 300 mm</t>
  </si>
  <si>
    <t>Mulčování - Rozhrnutí písku, 300 mm</t>
  </si>
  <si>
    <t>Kačírek (frakce 4/8), mocnost 300 mm, plocha 159 m2</t>
  </si>
  <si>
    <t>II.Etapa - Doplnění herních prvků a mobiliáře</t>
  </si>
  <si>
    <t>Výkopové práce  - do 100 m3, mocnost 750 mm, s drémem, prům. 500 mm a hloubka 600 mm</t>
  </si>
  <si>
    <t>Geotextilie (300g / m2) - vystlání drénu</t>
  </si>
  <si>
    <t>Šterk (frakce 16/32) - mocnost 250 mm, 0,5 m3, výplň drénu</t>
  </si>
  <si>
    <t>823 3 8 1</t>
  </si>
  <si>
    <t>p.č. 577/24</t>
  </si>
  <si>
    <t>ZAKÁZKOVÉ ČÍSLO:                           15030501</t>
  </si>
  <si>
    <t>Doprava, nakládka</t>
  </si>
  <si>
    <t>HSV práce</t>
  </si>
  <si>
    <t>HSV dodávka</t>
  </si>
  <si>
    <t>PVS práce</t>
  </si>
  <si>
    <t>PVS dodávka</t>
  </si>
  <si>
    <t>M práce</t>
  </si>
  <si>
    <t>M dodávka</t>
  </si>
  <si>
    <t>HZS práce</t>
  </si>
  <si>
    <t>HZS dodávka</t>
  </si>
  <si>
    <t>BUŠIM - péče o zeleň, s.r.o.,                           IČ: 020 00 652, DIČ: CZ 020 00 652, Hrabanov 535/6,                                       28922  Lysá nad Labem</t>
  </si>
  <si>
    <t>R0000-0001</t>
  </si>
  <si>
    <t>R0000-0002</t>
  </si>
  <si>
    <t>R0000-0003</t>
  </si>
  <si>
    <t>R0000-0004</t>
  </si>
  <si>
    <t>R0001</t>
  </si>
  <si>
    <t>R0000-0005</t>
  </si>
  <si>
    <t>R0000-0006</t>
  </si>
  <si>
    <t>R0000-0007</t>
  </si>
  <si>
    <t>R0000-0008</t>
  </si>
  <si>
    <t>R0000-0009</t>
  </si>
  <si>
    <t>R0000-0010</t>
  </si>
  <si>
    <t>R0000-0011</t>
  </si>
  <si>
    <t>R0002</t>
  </si>
  <si>
    <t>R0003</t>
  </si>
  <si>
    <t>R0004</t>
  </si>
  <si>
    <t>R0005</t>
  </si>
  <si>
    <t>R0006</t>
  </si>
  <si>
    <t>R0007</t>
  </si>
  <si>
    <t>R0008</t>
  </si>
  <si>
    <t>R0009</t>
  </si>
  <si>
    <t>R0010</t>
  </si>
  <si>
    <t>R0011</t>
  </si>
  <si>
    <t>R0012</t>
  </si>
  <si>
    <t>R0013</t>
  </si>
  <si>
    <t>R0014</t>
  </si>
  <si>
    <t>R0015</t>
  </si>
  <si>
    <t>R0016</t>
  </si>
  <si>
    <t>R0000-0012</t>
  </si>
  <si>
    <t>R0000-0013</t>
  </si>
  <si>
    <t>R0000-0014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</si>
</sst>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0"/>
    <numFmt numFmtId="165" formatCode="0.000"/>
    <numFmt numFmtId="166" formatCode="[$-41B]General"/>
    <numFmt numFmtId="167" formatCode="[$-41B]#,##0.00"/>
    <numFmt numFmtId="168" formatCode="#,##0.00\ &quot;Kč&quot;"/>
  </numFmts>
  <fonts count="39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Times New Roman CE"/>
      <charset val="238"/>
    </font>
    <font>
      <sz val="10"/>
      <name val="Arial CE"/>
      <family val="2"/>
      <charset val="238"/>
    </font>
    <font>
      <sz val="9"/>
      <color indexed="8"/>
      <name val="Times New Roman CE"/>
      <charset val="238"/>
    </font>
    <font>
      <sz val="10"/>
      <color indexed="8"/>
      <name val="Times New Roman"/>
      <family val="1"/>
      <charset val="238"/>
    </font>
    <font>
      <sz val="8"/>
      <name val="Calibri"/>
      <family val="2"/>
      <charset val="238"/>
    </font>
    <font>
      <sz val="11"/>
      <color indexed="8"/>
      <name val="Times New Roman CE"/>
      <charset val="238"/>
    </font>
    <font>
      <b/>
      <sz val="10"/>
      <color indexed="8"/>
      <name val="Times New Roman CE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sz val="10"/>
      <name val="Times New Roman"/>
      <family val="1"/>
      <charset val="238"/>
    </font>
    <font>
      <sz val="10"/>
      <name val="Calibri"/>
      <family val="2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</font>
    <font>
      <sz val="11"/>
      <name val="Times New Roman CE"/>
      <charset val="238"/>
    </font>
    <font>
      <sz val="10"/>
      <color indexed="8"/>
      <name val="Arial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10"/>
      <name val="Calibri"/>
      <family val="2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1"/>
      <color theme="10"/>
      <name val="Calibri"/>
      <family val="2"/>
      <charset val="238"/>
    </font>
    <font>
      <b/>
      <i/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43" fontId="5" fillId="0" borderId="0" applyFont="0" applyFill="0" applyBorder="0" applyAlignment="0" applyProtection="0"/>
    <xf numFmtId="164" fontId="7" fillId="0" borderId="1" applyBorder="0" applyAlignment="0"/>
    <xf numFmtId="165" fontId="7" fillId="0" borderId="2" applyBorder="0" applyAlignment="0"/>
    <xf numFmtId="166" fontId="20" fillId="0" borderId="0"/>
    <xf numFmtId="0" fontId="7" fillId="0" borderId="0"/>
    <xf numFmtId="0" fontId="35" fillId="0" borderId="0"/>
    <xf numFmtId="164" fontId="35" fillId="0" borderId="1" applyBorder="0" applyAlignment="0"/>
    <xf numFmtId="165" fontId="35" fillId="0" borderId="2" applyBorder="0" applyAlignment="0"/>
    <xf numFmtId="43" fontId="34" fillId="0" borderId="0" applyFont="0" applyFill="0" applyBorder="0" applyAlignment="0" applyProtection="0"/>
    <xf numFmtId="0" fontId="35" fillId="0" borderId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252">
    <xf numFmtId="0" fontId="0" fillId="0" borderId="0" xfId="0"/>
    <xf numFmtId="0" fontId="15" fillId="0" borderId="7" xfId="0" applyFont="1" applyFill="1" applyBorder="1" applyAlignment="1">
      <alignment horizontal="center"/>
    </xf>
    <xf numFmtId="166" fontId="9" fillId="0" borderId="20" xfId="4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0" fillId="0" borderId="0" xfId="0" applyFill="1" applyAlignment="1"/>
    <xf numFmtId="0" fontId="0" fillId="0" borderId="0" xfId="0" applyFill="1" applyAlignment="1">
      <alignment vertical="center" wrapText="1"/>
    </xf>
    <xf numFmtId="0" fontId="8" fillId="0" borderId="0" xfId="0" applyFont="1" applyFill="1"/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1" fontId="9" fillId="0" borderId="5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2" fillId="0" borderId="0" xfId="0" applyFont="1" applyFill="1" applyBorder="1"/>
    <xf numFmtId="0" fontId="11" fillId="0" borderId="0" xfId="0" applyFont="1" applyFill="1" applyBorder="1" applyAlignment="1">
      <alignment vertical="top"/>
    </xf>
    <xf numFmtId="49" fontId="11" fillId="0" borderId="0" xfId="0" applyNumberFormat="1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/>
    </xf>
    <xf numFmtId="40" fontId="13" fillId="0" borderId="0" xfId="1" applyNumberFormat="1" applyFont="1" applyFill="1" applyBorder="1" applyAlignment="1">
      <alignment horizontal="right"/>
    </xf>
    <xf numFmtId="4" fontId="12" fillId="0" borderId="0" xfId="0" applyNumberFormat="1" applyFont="1" applyFill="1" applyBorder="1"/>
    <xf numFmtId="0" fontId="8" fillId="0" borderId="0" xfId="0" applyFont="1" applyFill="1" applyBorder="1"/>
    <xf numFmtId="0" fontId="15" fillId="0" borderId="7" xfId="0" applyFont="1" applyFill="1" applyBorder="1" applyAlignment="1">
      <alignment horizontal="center" vertical="center"/>
    </xf>
    <xf numFmtId="4" fontId="15" fillId="0" borderId="7" xfId="1" applyNumberFormat="1" applyFont="1" applyFill="1" applyBorder="1" applyAlignment="1">
      <alignment horizontal="right"/>
    </xf>
    <xf numFmtId="4" fontId="15" fillId="0" borderId="7" xfId="0" applyNumberFormat="1" applyFont="1" applyFill="1" applyBorder="1"/>
    <xf numFmtId="0" fontId="0" fillId="0" borderId="14" xfId="0" applyFill="1" applyBorder="1"/>
    <xf numFmtId="0" fontId="0" fillId="0" borderId="0" xfId="0" applyFill="1" applyBorder="1"/>
    <xf numFmtId="0" fontId="15" fillId="0" borderId="7" xfId="0" applyFont="1" applyFill="1" applyBorder="1" applyAlignment="1">
      <alignment horizontal="left" vertical="top" wrapText="1"/>
    </xf>
    <xf numFmtId="0" fontId="15" fillId="0" borderId="7" xfId="0" applyFont="1" applyFill="1" applyBorder="1" applyAlignment="1">
      <alignment vertical="center"/>
    </xf>
    <xf numFmtId="0" fontId="9" fillId="0" borderId="0" xfId="0" applyFont="1" applyFill="1" applyBorder="1"/>
    <xf numFmtId="0" fontId="6" fillId="0" borderId="0" xfId="0" applyFont="1" applyFill="1" applyBorder="1"/>
    <xf numFmtId="0" fontId="22" fillId="0" borderId="0" xfId="0" applyFont="1" applyFill="1"/>
    <xf numFmtId="166" fontId="9" fillId="0" borderId="7" xfId="4" applyFont="1" applyFill="1" applyBorder="1" applyAlignment="1">
      <alignment horizontal="center"/>
    </xf>
    <xf numFmtId="4" fontId="15" fillId="0" borderId="22" xfId="0" applyNumberFormat="1" applyFont="1" applyFill="1" applyBorder="1"/>
    <xf numFmtId="0" fontId="17" fillId="0" borderId="7" xfId="0" applyFont="1" applyFill="1" applyBorder="1" applyAlignment="1">
      <alignment horizontal="left" vertical="top" wrapText="1"/>
    </xf>
    <xf numFmtId="0" fontId="15" fillId="0" borderId="15" xfId="0" applyFont="1" applyFill="1" applyBorder="1" applyAlignment="1">
      <alignment vertical="center"/>
    </xf>
    <xf numFmtId="0" fontId="15" fillId="0" borderId="7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168" fontId="33" fillId="0" borderId="7" xfId="0" applyNumberFormat="1" applyFont="1" applyBorder="1" applyAlignment="1">
      <alignment horizontal="right"/>
    </xf>
    <xf numFmtId="168" fontId="33" fillId="0" borderId="7" xfId="0" applyNumberFormat="1" applyFont="1" applyBorder="1" applyAlignment="1">
      <alignment horizontal="left"/>
    </xf>
    <xf numFmtId="9" fontId="24" fillId="0" borderId="7" xfId="0" applyNumberFormat="1" applyFont="1" applyBorder="1"/>
    <xf numFmtId="9" fontId="0" fillId="0" borderId="7" xfId="0" applyNumberFormat="1" applyBorder="1"/>
    <xf numFmtId="0" fontId="23" fillId="0" borderId="0" xfId="0" applyFont="1" applyFill="1" applyAlignment="1">
      <alignment horizontal="left" vertical="center"/>
    </xf>
    <xf numFmtId="49" fontId="15" fillId="0" borderId="7" xfId="0" applyNumberFormat="1" applyFont="1" applyFill="1" applyBorder="1" applyAlignment="1">
      <alignment horizontal="center"/>
    </xf>
    <xf numFmtId="0" fontId="0" fillId="0" borderId="0" xfId="0" applyAlignment="1"/>
    <xf numFmtId="0" fontId="27" fillId="0" borderId="0" xfId="0" applyFont="1" applyFill="1" applyBorder="1"/>
    <xf numFmtId="0" fontId="27" fillId="0" borderId="0" xfId="0" applyFont="1" applyFill="1"/>
    <xf numFmtId="166" fontId="15" fillId="0" borderId="20" xfId="4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 vertical="top"/>
    </xf>
    <xf numFmtId="167" fontId="9" fillId="0" borderId="24" xfId="4" applyNumberFormat="1" applyFont="1" applyFill="1" applyBorder="1" applyAlignment="1">
      <alignment horizontal="right"/>
    </xf>
    <xf numFmtId="0" fontId="17" fillId="0" borderId="15" xfId="0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vertical="center"/>
    </xf>
    <xf numFmtId="0" fontId="30" fillId="0" borderId="7" xfId="0" applyFont="1" applyFill="1" applyBorder="1" applyAlignment="1">
      <alignment vertical="center"/>
    </xf>
    <xf numFmtId="0" fontId="22" fillId="0" borderId="0" xfId="0" applyFont="1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5" fillId="0" borderId="7" xfId="0" applyFont="1" applyFill="1" applyBorder="1" applyAlignment="1">
      <alignment horizontal="left" vertical="center" wrapText="1"/>
    </xf>
    <xf numFmtId="4" fontId="15" fillId="0" borderId="0" xfId="0" applyNumberFormat="1" applyFont="1" applyFill="1" applyBorder="1"/>
    <xf numFmtId="167" fontId="9" fillId="0" borderId="7" xfId="4" applyNumberFormat="1" applyFont="1" applyFill="1" applyBorder="1" applyAlignment="1">
      <alignment horizontal="right"/>
    </xf>
    <xf numFmtId="166" fontId="15" fillId="0" borderId="7" xfId="4" applyFont="1" applyFill="1" applyBorder="1" applyAlignment="1">
      <alignment horizontal="center"/>
    </xf>
    <xf numFmtId="0" fontId="37" fillId="0" borderId="7" xfId="0" applyFont="1" applyFill="1" applyBorder="1" applyAlignment="1">
      <alignment horizontal="center" vertical="top"/>
    </xf>
    <xf numFmtId="0" fontId="29" fillId="0" borderId="7" xfId="0" applyFont="1" applyFill="1" applyBorder="1" applyAlignment="1">
      <alignment horizontal="center" vertical="top"/>
    </xf>
    <xf numFmtId="0" fontId="9" fillId="0" borderId="14" xfId="0" applyFont="1" applyFill="1" applyBorder="1"/>
    <xf numFmtId="0" fontId="0" fillId="0" borderId="0" xfId="0"/>
    <xf numFmtId="4" fontId="6" fillId="0" borderId="33" xfId="0" applyNumberFormat="1" applyFont="1" applyFill="1" applyBorder="1" applyAlignment="1">
      <alignment horizontal="center" vertical="center" wrapText="1"/>
    </xf>
    <xf numFmtId="1" fontId="9" fillId="0" borderId="37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49" fontId="15" fillId="0" borderId="7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36" fillId="0" borderId="0" xfId="12" applyFill="1" applyAlignment="1" applyProtection="1"/>
    <xf numFmtId="0" fontId="24" fillId="0" borderId="7" xfId="0" applyFont="1" applyBorder="1" applyAlignment="1">
      <alignment horizontal="left"/>
    </xf>
    <xf numFmtId="0" fontId="24" fillId="0" borderId="7" xfId="0" applyFont="1" applyBorder="1" applyAlignment="1">
      <alignment horizontal="right"/>
    </xf>
    <xf numFmtId="4" fontId="15" fillId="0" borderId="7" xfId="0" applyNumberFormat="1" applyFont="1" applyFill="1" applyBorder="1" applyProtection="1">
      <protection locked="0"/>
    </xf>
    <xf numFmtId="0" fontId="18" fillId="0" borderId="0" xfId="0" applyFont="1" applyFill="1" applyProtection="1">
      <protection locked="0"/>
    </xf>
    <xf numFmtId="4" fontId="15" fillId="0" borderId="24" xfId="0" applyNumberFormat="1" applyFont="1" applyFill="1" applyBorder="1" applyProtection="1">
      <protection locked="0"/>
    </xf>
    <xf numFmtId="0" fontId="31" fillId="0" borderId="7" xfId="0" applyFont="1" applyBorder="1" applyAlignment="1">
      <alignment horizontal="center" vertical="center"/>
    </xf>
    <xf numFmtId="0" fontId="24" fillId="0" borderId="25" xfId="0" applyFont="1" applyBorder="1" applyAlignment="1">
      <alignment horizontal="left"/>
    </xf>
    <xf numFmtId="0" fontId="24" fillId="0" borderId="27" xfId="0" applyFont="1" applyBorder="1" applyAlignment="1">
      <alignment horizontal="left"/>
    </xf>
    <xf numFmtId="0" fontId="24" fillId="0" borderId="26" xfId="0" applyFont="1" applyBorder="1" applyAlignment="1">
      <alignment horizontal="left"/>
    </xf>
    <xf numFmtId="0" fontId="24" fillId="0" borderId="3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center"/>
    </xf>
    <xf numFmtId="0" fontId="32" fillId="0" borderId="29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24" fillId="0" borderId="3" xfId="0" applyFont="1" applyBorder="1" applyAlignment="1">
      <alignment horizontal="right"/>
    </xf>
    <xf numFmtId="0" fontId="24" fillId="0" borderId="19" xfId="0" applyFont="1" applyBorder="1" applyAlignment="1">
      <alignment horizontal="right"/>
    </xf>
    <xf numFmtId="0" fontId="24" fillId="0" borderId="3" xfId="0" applyFont="1" applyBorder="1" applyAlignment="1">
      <alignment horizontal="left"/>
    </xf>
    <xf numFmtId="0" fontId="24" fillId="0" borderId="19" xfId="0" applyFont="1" applyBorder="1" applyAlignment="1">
      <alignment horizontal="left"/>
    </xf>
    <xf numFmtId="0" fontId="24" fillId="0" borderId="24" xfId="0" applyFont="1" applyBorder="1" applyAlignment="1">
      <alignment horizontal="left"/>
    </xf>
    <xf numFmtId="0" fontId="24" fillId="0" borderId="30" xfId="0" applyFont="1" applyBorder="1" applyAlignment="1">
      <alignment horizontal="left"/>
    </xf>
    <xf numFmtId="0" fontId="24" fillId="0" borderId="23" xfId="0" applyFont="1" applyBorder="1" applyAlignment="1">
      <alignment horizontal="left"/>
    </xf>
    <xf numFmtId="0" fontId="24" fillId="0" borderId="14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25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24" fillId="0" borderId="27" xfId="0" applyFont="1" applyBorder="1" applyAlignment="1">
      <alignment horizontal="left" vertical="top"/>
    </xf>
    <xf numFmtId="0" fontId="24" fillId="0" borderId="29" xfId="0" applyFont="1" applyBorder="1" applyAlignment="1">
      <alignment horizontal="left"/>
    </xf>
    <xf numFmtId="0" fontId="24" fillId="0" borderId="14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24" fillId="0" borderId="28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29" xfId="0" applyFont="1" applyBorder="1" applyAlignment="1">
      <alignment horizontal="left" vertical="top" wrapText="1"/>
    </xf>
    <xf numFmtId="0" fontId="24" fillId="0" borderId="19" xfId="0" applyFont="1" applyBorder="1" applyAlignment="1">
      <alignment horizontal="left" vertical="top" wrapText="1"/>
    </xf>
    <xf numFmtId="0" fontId="24" fillId="0" borderId="29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/>
    </xf>
    <xf numFmtId="0" fontId="24" fillId="0" borderId="22" xfId="0" applyFont="1" applyBorder="1" applyAlignment="1">
      <alignment horizontal="center" vertical="center" textRotation="255"/>
    </xf>
    <xf numFmtId="0" fontId="24" fillId="0" borderId="18" xfId="0" applyFont="1" applyBorder="1" applyAlignment="1">
      <alignment horizontal="center" vertical="center" textRotation="255"/>
    </xf>
    <xf numFmtId="0" fontId="24" fillId="0" borderId="15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left" vertical="top"/>
    </xf>
    <xf numFmtId="0" fontId="24" fillId="0" borderId="23" xfId="0" applyFont="1" applyBorder="1" applyAlignment="1">
      <alignment horizontal="left" vertical="top"/>
    </xf>
    <xf numFmtId="0" fontId="24" fillId="0" borderId="7" xfId="0" applyFont="1" applyBorder="1" applyAlignment="1">
      <alignment horizontal="right"/>
    </xf>
    <xf numFmtId="168" fontId="24" fillId="0" borderId="7" xfId="0" applyNumberFormat="1" applyFont="1" applyBorder="1" applyAlignment="1">
      <alignment horizontal="right"/>
    </xf>
    <xf numFmtId="0" fontId="0" fillId="0" borderId="7" xfId="0" applyBorder="1" applyAlignment="1">
      <alignment horizontal="left"/>
    </xf>
    <xf numFmtId="168" fontId="38" fillId="0" borderId="7" xfId="0" applyNumberFormat="1" applyFont="1" applyBorder="1" applyAlignment="1">
      <alignment horizontal="right"/>
    </xf>
    <xf numFmtId="0" fontId="0" fillId="0" borderId="0" xfId="0" applyFill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0" fontId="6" fillId="0" borderId="17" xfId="1" applyNumberFormat="1" applyFont="1" applyFill="1" applyBorder="1" applyAlignment="1">
      <alignment horizontal="center" vertical="center" wrapText="1"/>
    </xf>
    <xf numFmtId="40" fontId="6" fillId="0" borderId="18" xfId="1" applyNumberFormat="1" applyFont="1" applyFill="1" applyBorder="1" applyAlignment="1">
      <alignment horizontal="center" vertical="center" wrapText="1"/>
    </xf>
    <xf numFmtId="40" fontId="6" fillId="0" borderId="15" xfId="1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31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32" xfId="0" applyNumberFormat="1" applyFont="1" applyFill="1" applyBorder="1" applyAlignment="1">
      <alignment horizontal="center" vertical="center" wrapText="1"/>
    </xf>
    <xf numFmtId="0" fontId="23" fillId="0" borderId="0" xfId="5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9" fillId="0" borderId="7" xfId="0" applyFont="1" applyFill="1" applyBorder="1" applyAlignment="1" applyProtection="1">
      <alignment horizontal="center" vertical="center"/>
    </xf>
    <xf numFmtId="0" fontId="15" fillId="0" borderId="7" xfId="0" applyFont="1" applyFill="1" applyBorder="1" applyAlignment="1" applyProtection="1">
      <alignment horizontal="center" vertical="center"/>
    </xf>
    <xf numFmtId="0" fontId="17" fillId="0" borderId="7" xfId="0" applyFont="1" applyFill="1" applyBorder="1" applyAlignment="1" applyProtection="1">
      <alignment horizontal="left" vertical="top"/>
    </xf>
    <xf numFmtId="0" fontId="15" fillId="0" borderId="7" xfId="0" applyFont="1" applyFill="1" applyBorder="1" applyAlignment="1" applyProtection="1">
      <alignment horizontal="center"/>
    </xf>
    <xf numFmtId="0" fontId="15" fillId="0" borderId="7" xfId="0" applyFont="1" applyFill="1" applyBorder="1" applyAlignment="1" applyProtection="1">
      <alignment vertical="center"/>
    </xf>
    <xf numFmtId="0" fontId="15" fillId="0" borderId="7" xfId="0" applyFont="1" applyFill="1" applyBorder="1" applyAlignment="1" applyProtection="1">
      <alignment horizontal="left" vertical="top" wrapText="1"/>
    </xf>
    <xf numFmtId="0" fontId="28" fillId="0" borderId="7" xfId="0" applyFont="1" applyFill="1" applyBorder="1" applyAlignment="1" applyProtection="1">
      <alignment horizontal="center"/>
    </xf>
    <xf numFmtId="166" fontId="15" fillId="0" borderId="7" xfId="4" applyFont="1" applyFill="1" applyBorder="1" applyAlignment="1" applyProtection="1">
      <alignment horizontal="center"/>
    </xf>
    <xf numFmtId="0" fontId="17" fillId="0" borderId="7" xfId="0" applyFont="1" applyFill="1" applyBorder="1" applyAlignment="1" applyProtection="1">
      <alignment horizontal="left" vertical="top" wrapText="1"/>
    </xf>
    <xf numFmtId="166" fontId="9" fillId="0" borderId="7" xfId="4" applyFont="1" applyFill="1" applyBorder="1" applyAlignment="1" applyProtection="1">
      <alignment horizontal="center"/>
    </xf>
    <xf numFmtId="0" fontId="17" fillId="0" borderId="7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vertical="center"/>
    </xf>
    <xf numFmtId="0" fontId="17" fillId="0" borderId="15" xfId="0" applyFont="1" applyFill="1" applyBorder="1" applyAlignment="1" applyProtection="1">
      <alignment horizontal="center" vertical="center"/>
    </xf>
    <xf numFmtId="166" fontId="9" fillId="0" borderId="20" xfId="4" applyFont="1" applyFill="1" applyBorder="1" applyAlignment="1" applyProtection="1">
      <alignment horizontal="center"/>
    </xf>
    <xf numFmtId="0" fontId="37" fillId="0" borderId="7" xfId="0" applyFont="1" applyFill="1" applyBorder="1" applyAlignment="1" applyProtection="1">
      <alignment horizontal="center" vertical="top"/>
    </xf>
    <xf numFmtId="49" fontId="15" fillId="0" borderId="7" xfId="0" applyNumberFormat="1" applyFont="1" applyFill="1" applyBorder="1" applyAlignment="1" applyProtection="1">
      <alignment horizont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49" fontId="15" fillId="0" borderId="7" xfId="0" applyNumberFormat="1" applyFont="1" applyFill="1" applyBorder="1" applyAlignment="1" applyProtection="1">
      <alignment horizontal="center" vertical="center"/>
    </xf>
    <xf numFmtId="0" fontId="29" fillId="0" borderId="7" xfId="0" applyFont="1" applyFill="1" applyBorder="1" applyAlignment="1" applyProtection="1">
      <alignment horizontal="center" vertical="top"/>
    </xf>
    <xf numFmtId="166" fontId="15" fillId="0" borderId="20" xfId="4" applyFont="1" applyFill="1" applyBorder="1" applyAlignment="1" applyProtection="1">
      <alignment horizontal="center"/>
    </xf>
    <xf numFmtId="0" fontId="30" fillId="0" borderId="7" xfId="0" applyFont="1" applyFill="1" applyBorder="1" applyAlignment="1" applyProtection="1">
      <alignment vertical="center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6" fillId="0" borderId="34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40" fontId="6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Protection="1">
      <protection locked="0"/>
    </xf>
    <xf numFmtId="0" fontId="6" fillId="0" borderId="35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 wrapText="1"/>
      <protection locked="0"/>
    </xf>
    <xf numFmtId="40" fontId="6" fillId="0" borderId="18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 wrapText="1"/>
      <protection locked="0"/>
    </xf>
    <xf numFmtId="40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/>
      <protection locked="0"/>
    </xf>
    <xf numFmtId="0" fontId="9" fillId="0" borderId="5" xfId="0" applyFont="1" applyFill="1" applyBorder="1" applyAlignment="1" applyProtection="1">
      <alignment horizontal="center" vertical="top"/>
      <protection locked="0"/>
    </xf>
    <xf numFmtId="0" fontId="9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5" xfId="0" applyFont="1" applyFill="1" applyBorder="1" applyAlignment="1" applyProtection="1">
      <alignment horizontal="center"/>
      <protection locked="0"/>
    </xf>
    <xf numFmtId="0" fontId="9" fillId="0" borderId="6" xfId="0" applyFont="1" applyFill="1" applyBorder="1" applyAlignment="1" applyProtection="1">
      <alignment horizontal="center"/>
      <protection locked="0"/>
    </xf>
    <xf numFmtId="1" fontId="9" fillId="0" borderId="5" xfId="0" applyNumberFormat="1" applyFont="1" applyFill="1" applyBorder="1" applyAlignment="1" applyProtection="1">
      <alignment horizontal="center"/>
      <protection locked="0"/>
    </xf>
    <xf numFmtId="1" fontId="9" fillId="0" borderId="3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2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vertical="top"/>
      <protection locked="0"/>
    </xf>
    <xf numFmtId="49" fontId="11" fillId="0" borderId="0" xfId="0" applyNumberFormat="1" applyFont="1" applyFill="1" applyBorder="1" applyAlignment="1" applyProtection="1">
      <alignment horizontal="center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40" fontId="13" fillId="0" borderId="0" xfId="1" applyNumberFormat="1" applyFont="1" applyFill="1" applyBorder="1" applyAlignment="1" applyProtection="1">
      <alignment horizontal="right"/>
      <protection locked="0"/>
    </xf>
    <xf numFmtId="4" fontId="12" fillId="0" borderId="0" xfId="0" applyNumberFormat="1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/>
      <protection locked="0"/>
    </xf>
    <xf numFmtId="4" fontId="15" fillId="0" borderId="7" xfId="1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15" fillId="0" borderId="7" xfId="0" applyFont="1" applyFill="1" applyBorder="1" applyAlignment="1" applyProtection="1">
      <alignment vertical="center"/>
      <protection locked="0"/>
    </xf>
    <xf numFmtId="0" fontId="15" fillId="0" borderId="7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Protection="1">
      <protection locked="0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Protection="1">
      <protection locked="0"/>
    </xf>
    <xf numFmtId="4" fontId="15" fillId="0" borderId="22" xfId="0" applyNumberFormat="1" applyFont="1" applyFill="1" applyBorder="1" applyProtection="1">
      <protection locked="0"/>
    </xf>
    <xf numFmtId="4" fontId="15" fillId="0" borderId="25" xfId="0" applyNumberFormat="1" applyFont="1" applyFill="1" applyBorder="1" applyProtection="1">
      <protection locked="0"/>
    </xf>
    <xf numFmtId="4" fontId="26" fillId="0" borderId="21" xfId="0" applyNumberFormat="1" applyFont="1" applyFill="1" applyBorder="1" applyProtection="1">
      <protection locked="0"/>
    </xf>
    <xf numFmtId="4" fontId="9" fillId="0" borderId="0" xfId="0" applyNumberFormat="1" applyFont="1" applyFill="1" applyBorder="1" applyProtection="1">
      <protection locked="0"/>
    </xf>
    <xf numFmtId="4" fontId="15" fillId="0" borderId="19" xfId="0" applyNumberFormat="1" applyFont="1" applyFill="1" applyBorder="1" applyProtection="1">
      <protection locked="0"/>
    </xf>
    <xf numFmtId="0" fontId="30" fillId="0" borderId="0" xfId="0" applyFont="1" applyFill="1" applyBorder="1" applyProtection="1">
      <protection locked="0"/>
    </xf>
    <xf numFmtId="4" fontId="15" fillId="0" borderId="15" xfId="0" applyNumberFormat="1" applyFont="1" applyFill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0" fillId="0" borderId="14" xfId="0" applyFill="1" applyBorder="1" applyProtection="1">
      <protection locked="0"/>
    </xf>
    <xf numFmtId="4" fontId="15" fillId="0" borderId="7" xfId="0" applyNumberFormat="1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4" fontId="15" fillId="0" borderId="0" xfId="0" applyNumberFormat="1" applyFont="1" applyFill="1" applyBorder="1" applyProtection="1">
      <protection locked="0"/>
    </xf>
    <xf numFmtId="0" fontId="9" fillId="0" borderId="14" xfId="0" applyFont="1" applyFill="1" applyBorder="1" applyProtection="1">
      <protection locked="0"/>
    </xf>
    <xf numFmtId="0" fontId="36" fillId="0" borderId="0" xfId="12" applyFill="1" applyAlignment="1" applyProtection="1">
      <protection locked="0"/>
    </xf>
    <xf numFmtId="0" fontId="27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4" fontId="15" fillId="0" borderId="18" xfId="0" applyNumberFormat="1" applyFont="1" applyFill="1" applyBorder="1" applyProtection="1">
      <protection locked="0"/>
    </xf>
    <xf numFmtId="4" fontId="22" fillId="0" borderId="0" xfId="0" applyNumberFormat="1" applyFont="1" applyFill="1" applyBorder="1" applyProtection="1">
      <protection locked="0"/>
    </xf>
    <xf numFmtId="4" fontId="17" fillId="0" borderId="21" xfId="0" applyNumberFormat="1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13" fillId="0" borderId="15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Protection="1">
      <protection locked="0"/>
    </xf>
    <xf numFmtId="0" fontId="19" fillId="0" borderId="9" xfId="0" applyFont="1" applyFill="1" applyBorder="1" applyAlignment="1" applyProtection="1">
      <alignment vertical="top"/>
      <protection locked="0"/>
    </xf>
    <xf numFmtId="49" fontId="19" fillId="0" borderId="9" xfId="0" applyNumberFormat="1" applyFont="1" applyFill="1" applyBorder="1" applyAlignment="1" applyProtection="1">
      <alignment horizontal="center" vertical="top" wrapText="1"/>
      <protection locked="0"/>
    </xf>
    <xf numFmtId="0" fontId="14" fillId="0" borderId="9" xfId="0" applyFont="1" applyFill="1" applyBorder="1" applyAlignment="1" applyProtection="1">
      <alignment horizontal="left" vertical="center" wrapText="1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40" fontId="13" fillId="0" borderId="10" xfId="1" applyNumberFormat="1" applyFont="1" applyFill="1" applyBorder="1" applyAlignment="1" applyProtection="1">
      <alignment horizontal="right" vertical="center"/>
      <protection locked="0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0" fontId="6" fillId="0" borderId="8" xfId="0" applyFont="1" applyFill="1" applyBorder="1" applyProtection="1">
      <protection locked="0"/>
    </xf>
    <xf numFmtId="0" fontId="11" fillId="0" borderId="9" xfId="0" applyFont="1" applyFill="1" applyBorder="1" applyAlignment="1" applyProtection="1">
      <alignment vertical="top"/>
      <protection locked="0"/>
    </xf>
    <xf numFmtId="49" fontId="11" fillId="0" borderId="9" xfId="0" applyNumberFormat="1" applyFont="1" applyFill="1" applyBorder="1" applyAlignment="1" applyProtection="1">
      <alignment horizontal="center" vertical="top" wrapText="1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40" fontId="13" fillId="0" borderId="10" xfId="1" applyNumberFormat="1" applyFont="1" applyFill="1" applyBorder="1" applyAlignment="1" applyProtection="1">
      <alignment horizontal="right"/>
      <protection locked="0"/>
    </xf>
    <xf numFmtId="4" fontId="12" fillId="0" borderId="11" xfId="0" applyNumberFormat="1" applyFont="1" applyFill="1" applyBorder="1" applyProtection="1">
      <protection locked="0"/>
    </xf>
    <xf numFmtId="40" fontId="13" fillId="0" borderId="9" xfId="1" applyNumberFormat="1" applyFont="1" applyFill="1" applyBorder="1" applyAlignment="1" applyProtection="1">
      <alignment horizontal="right"/>
      <protection locked="0"/>
    </xf>
    <xf numFmtId="4" fontId="12" fillId="0" borderId="9" xfId="0" applyNumberFormat="1" applyFont="1" applyFill="1" applyBorder="1" applyProtection="1">
      <protection locked="0"/>
    </xf>
    <xf numFmtId="4" fontId="12" fillId="0" borderId="12" xfId="3" applyNumberFormat="1" applyFont="1" applyFill="1" applyBorder="1" applyProtection="1">
      <protection locked="0"/>
    </xf>
    <xf numFmtId="4" fontId="12" fillId="0" borderId="13" xfId="3" applyNumberFormat="1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</cellXfs>
  <cellStyles count="13">
    <cellStyle name="Čárka" xfId="1" builtinId="3"/>
    <cellStyle name="čárky 2" xfId="9"/>
    <cellStyle name="čtyřimísta" xfId="2"/>
    <cellStyle name="čtyřimísta 2" xfId="7"/>
    <cellStyle name="Excel Built-in Normal" xfId="4"/>
    <cellStyle name="Hypertextový odkaz" xfId="12" builtinId="8"/>
    <cellStyle name="Normální" xfId="0" builtinId="0"/>
    <cellStyle name="normální 2" xfId="10"/>
    <cellStyle name="normální 3" xfId="5"/>
    <cellStyle name="normální 3 2" xfId="6"/>
    <cellStyle name="procent 2" xfId="11"/>
    <cellStyle name="třimísta" xfId="3"/>
    <cellStyle name="třimísta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2</xdr:col>
      <xdr:colOff>0</xdr:colOff>
      <xdr:row>5</xdr:row>
      <xdr:rowOff>19050</xdr:rowOff>
    </xdr:to>
    <xdr:pic>
      <xdr:nvPicPr>
        <xdr:cNvPr id="2" name="Obrázek 0" descr="logo.b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1144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2" workbookViewId="0">
      <selection activeCell="N26" sqref="N26"/>
    </sheetView>
  </sheetViews>
  <sheetFormatPr defaultRowHeight="15"/>
  <cols>
    <col min="1" max="1" width="2.85546875" style="71" customWidth="1"/>
    <col min="2" max="2" width="16.42578125" style="71" customWidth="1"/>
    <col min="3" max="3" width="17.140625" style="71" customWidth="1"/>
    <col min="4" max="4" width="12.85546875" style="71" customWidth="1"/>
    <col min="5" max="7" width="11.42578125" style="71" customWidth="1"/>
    <col min="8" max="16384" width="9.140625" style="71"/>
  </cols>
  <sheetData>
    <row r="1" spans="1:7" ht="47.25" customHeight="1">
      <c r="A1" s="86" t="s">
        <v>35</v>
      </c>
      <c r="B1" s="86"/>
      <c r="C1" s="86"/>
      <c r="D1" s="86"/>
      <c r="E1" s="86"/>
      <c r="F1" s="86"/>
      <c r="G1" s="86"/>
    </row>
    <row r="2" spans="1:7">
      <c r="A2" s="87" t="s">
        <v>36</v>
      </c>
      <c r="B2" s="88"/>
      <c r="C2" s="87" t="s">
        <v>37</v>
      </c>
      <c r="D2" s="89"/>
      <c r="E2" s="88"/>
      <c r="F2" s="87" t="s">
        <v>38</v>
      </c>
      <c r="G2" s="88"/>
    </row>
    <row r="3" spans="1:7" ht="35.25" customHeight="1">
      <c r="A3" s="90" t="s">
        <v>105</v>
      </c>
      <c r="B3" s="91"/>
      <c r="C3" s="92" t="s">
        <v>106</v>
      </c>
      <c r="D3" s="93"/>
      <c r="E3" s="94"/>
      <c r="F3" s="95" t="s">
        <v>137</v>
      </c>
      <c r="G3" s="96"/>
    </row>
    <row r="4" spans="1:7">
      <c r="A4" s="87" t="s">
        <v>39</v>
      </c>
      <c r="B4" s="88"/>
      <c r="C4" s="87" t="s">
        <v>40</v>
      </c>
      <c r="D4" s="89"/>
      <c r="E4" s="88"/>
      <c r="F4" s="87" t="s">
        <v>41</v>
      </c>
      <c r="G4" s="88"/>
    </row>
    <row r="5" spans="1:7">
      <c r="A5" s="97" t="s">
        <v>138</v>
      </c>
      <c r="B5" s="98"/>
      <c r="C5" s="92" t="s">
        <v>107</v>
      </c>
      <c r="D5" s="93"/>
      <c r="E5" s="94"/>
      <c r="F5" s="95" t="s">
        <v>137</v>
      </c>
      <c r="G5" s="96"/>
    </row>
    <row r="6" spans="1:7">
      <c r="A6" s="87" t="s">
        <v>61</v>
      </c>
      <c r="B6" s="89"/>
      <c r="C6" s="89"/>
      <c r="D6" s="88"/>
      <c r="E6" s="99" t="s">
        <v>139</v>
      </c>
      <c r="F6" s="100"/>
      <c r="G6" s="101"/>
    </row>
    <row r="7" spans="1:7">
      <c r="A7" s="102" t="s">
        <v>108</v>
      </c>
      <c r="B7" s="103"/>
      <c r="C7" s="103"/>
      <c r="D7" s="103"/>
      <c r="E7" s="104" t="s">
        <v>42</v>
      </c>
      <c r="F7" s="105"/>
      <c r="G7" s="106"/>
    </row>
    <row r="8" spans="1:7">
      <c r="A8" s="97" t="s">
        <v>62</v>
      </c>
      <c r="B8" s="107"/>
      <c r="C8" s="107"/>
      <c r="D8" s="107"/>
      <c r="E8" s="108" t="s">
        <v>149</v>
      </c>
      <c r="F8" s="109"/>
      <c r="G8" s="110"/>
    </row>
    <row r="9" spans="1:7">
      <c r="A9" s="87" t="s">
        <v>43</v>
      </c>
      <c r="B9" s="89"/>
      <c r="C9" s="89"/>
      <c r="D9" s="88"/>
      <c r="E9" s="108"/>
      <c r="F9" s="109"/>
      <c r="G9" s="110"/>
    </row>
    <row r="10" spans="1:7" ht="22.5" customHeight="1">
      <c r="A10" s="90" t="s">
        <v>63</v>
      </c>
      <c r="B10" s="114"/>
      <c r="C10" s="114"/>
      <c r="D10" s="91"/>
      <c r="E10" s="111"/>
      <c r="F10" s="112"/>
      <c r="G10" s="113"/>
    </row>
    <row r="11" spans="1:7" ht="47.25" customHeight="1">
      <c r="A11" s="86" t="s">
        <v>44</v>
      </c>
      <c r="B11" s="86"/>
      <c r="C11" s="86"/>
      <c r="D11" s="86"/>
      <c r="E11" s="86"/>
      <c r="F11" s="86"/>
      <c r="G11" s="86"/>
    </row>
    <row r="12" spans="1:7">
      <c r="A12" s="115" t="s">
        <v>45</v>
      </c>
      <c r="B12" s="115"/>
      <c r="C12" s="115"/>
      <c r="D12" s="115" t="s">
        <v>46</v>
      </c>
      <c r="E12" s="115"/>
      <c r="F12" s="115"/>
      <c r="G12" s="115"/>
    </row>
    <row r="13" spans="1:7" ht="15" customHeight="1">
      <c r="A13" s="116" t="s">
        <v>47</v>
      </c>
      <c r="B13" s="81" t="s">
        <v>141</v>
      </c>
      <c r="C13" s="46">
        <f>'rozpočet slepý'!I13+'rozpočet slepý'!I26+'rozpočet slepý'!I27+'rozpočet slepý'!I28+'rozpočet slepý'!I29+'rozpočet slepý'!I34+'rozpočet slepý'!I35+'rozpočet slepý'!I36+'rozpočet slepý'!I37+'rozpočet slepý'!I40+'rozpočet slepý'!I41+'rozpočet slepý'!I42+'rozpočet slepý'!I43</f>
        <v>0</v>
      </c>
      <c r="D13" s="115" t="s">
        <v>140</v>
      </c>
      <c r="E13" s="115"/>
      <c r="F13" s="115"/>
      <c r="G13" s="46">
        <f>'rozpočet slepý'!I18+'rozpočet slepý'!I19+'rozpočet slepý'!I68</f>
        <v>0</v>
      </c>
    </row>
    <row r="14" spans="1:7">
      <c r="A14" s="117"/>
      <c r="B14" s="81" t="s">
        <v>142</v>
      </c>
      <c r="C14" s="46">
        <f>'rozpočet slepý'!H59+'rozpočet slepý'!H60</f>
        <v>0</v>
      </c>
      <c r="D14" s="81"/>
      <c r="E14" s="81"/>
      <c r="F14" s="81"/>
      <c r="G14" s="46"/>
    </row>
    <row r="15" spans="1:7">
      <c r="A15" s="117"/>
      <c r="B15" s="81" t="s">
        <v>143</v>
      </c>
      <c r="C15" s="46">
        <f>'rozpočet slepý'!I30+'rozpočet slepý'!I44+'rozpočet slepý'!I45+'rozpočet slepý'!I46</f>
        <v>0</v>
      </c>
      <c r="D15" s="115"/>
      <c r="E15" s="115"/>
      <c r="F15" s="115"/>
      <c r="G15" s="46"/>
    </row>
    <row r="16" spans="1:7">
      <c r="A16" s="117"/>
      <c r="B16" s="81" t="s">
        <v>144</v>
      </c>
      <c r="C16" s="46">
        <f>'rozpočet slepý'!H55+'rozpočet slepý'!H62+'rozpočet slepý'!H63+'rozpočet slepý'!H64</f>
        <v>0</v>
      </c>
      <c r="D16" s="81"/>
      <c r="E16" s="81"/>
      <c r="F16" s="81"/>
      <c r="G16" s="46"/>
    </row>
    <row r="17" spans="1:7">
      <c r="A17" s="117"/>
      <c r="B17" s="81" t="s">
        <v>145</v>
      </c>
      <c r="C17" s="46">
        <v>0</v>
      </c>
      <c r="D17" s="115"/>
      <c r="E17" s="115"/>
      <c r="F17" s="115"/>
      <c r="G17" s="46"/>
    </row>
    <row r="18" spans="1:7">
      <c r="A18" s="117"/>
      <c r="B18" s="81" t="s">
        <v>146</v>
      </c>
      <c r="C18" s="46">
        <v>0</v>
      </c>
      <c r="D18" s="81"/>
      <c r="E18" s="81"/>
      <c r="F18" s="81"/>
      <c r="G18" s="46"/>
    </row>
    <row r="19" spans="1:7">
      <c r="A19" s="117"/>
      <c r="B19" s="81" t="s">
        <v>147</v>
      </c>
      <c r="C19" s="46">
        <f>'rozpočet slepý'!I10+'rozpočet slepý'!I11+'rozpočet slepý'!I12+'rozpočet slepý'!I23+'rozpočet slepý'!I24+'rozpočet slepý'!I31+'rozpočet slepý'!I32+'rozpočet slepý'!I38+'rozpočet slepý'!I47+'rozpočet slepý'!I48+'rozpočet slepý'!I49</f>
        <v>0</v>
      </c>
      <c r="D19" s="115"/>
      <c r="E19" s="115"/>
      <c r="F19" s="115"/>
      <c r="G19" s="46"/>
    </row>
    <row r="20" spans="1:7">
      <c r="A20" s="118"/>
      <c r="B20" s="81" t="s">
        <v>148</v>
      </c>
      <c r="C20" s="46">
        <f>'rozpočet slepý'!H51+'rozpočet slepý'!H52+'rozpočet slepý'!H53+'rozpočet slepý'!H54+'rozpočet slepý'!H56+'rozpočet slepý'!H57+'rozpočet slepý'!H58+'rozpočet slepý'!H61+'rozpočet slepý'!H66+'rozpočet slepý'!H67</f>
        <v>0</v>
      </c>
      <c r="D20" s="81"/>
      <c r="E20" s="81"/>
      <c r="F20" s="81"/>
      <c r="G20" s="46"/>
    </row>
    <row r="21" spans="1:7">
      <c r="A21" s="115" t="s">
        <v>48</v>
      </c>
      <c r="B21" s="115"/>
      <c r="C21" s="46">
        <f>SUM(C13:C20)</f>
        <v>0</v>
      </c>
      <c r="D21" s="115"/>
      <c r="E21" s="115"/>
      <c r="F21" s="115"/>
      <c r="G21" s="46"/>
    </row>
    <row r="22" spans="1:7">
      <c r="A22" s="115"/>
      <c r="B22" s="115"/>
      <c r="C22" s="115"/>
      <c r="D22" s="115"/>
      <c r="E22" s="115"/>
      <c r="F22" s="115"/>
      <c r="G22" s="115"/>
    </row>
    <row r="23" spans="1:7">
      <c r="A23" s="115" t="s">
        <v>49</v>
      </c>
      <c r="B23" s="115"/>
      <c r="C23" s="47"/>
      <c r="D23" s="115" t="s">
        <v>50</v>
      </c>
      <c r="E23" s="115"/>
      <c r="F23" s="115"/>
      <c r="G23" s="46">
        <v>0</v>
      </c>
    </row>
    <row r="24" spans="1:7">
      <c r="A24" s="115" t="s">
        <v>51</v>
      </c>
      <c r="B24" s="115"/>
      <c r="C24" s="46">
        <f>C21+C23</f>
        <v>0</v>
      </c>
      <c r="D24" s="115" t="s">
        <v>52</v>
      </c>
      <c r="E24" s="115"/>
      <c r="F24" s="115"/>
      <c r="G24" s="46">
        <f>SUM(G13:G21,G23)</f>
        <v>0</v>
      </c>
    </row>
    <row r="25" spans="1:7">
      <c r="A25" s="115" t="s">
        <v>53</v>
      </c>
      <c r="B25" s="115"/>
      <c r="C25" s="115" t="s">
        <v>54</v>
      </c>
      <c r="D25" s="115"/>
      <c r="E25" s="115" t="s">
        <v>55</v>
      </c>
      <c r="F25" s="115"/>
      <c r="G25" s="115"/>
    </row>
    <row r="26" spans="1:7" ht="120" customHeight="1">
      <c r="A26" s="119" t="s">
        <v>109</v>
      </c>
      <c r="B26" s="120"/>
      <c r="C26" s="121" t="s">
        <v>56</v>
      </c>
      <c r="D26" s="121"/>
      <c r="E26" s="121"/>
      <c r="F26" s="121"/>
      <c r="G26" s="121"/>
    </row>
    <row r="27" spans="1:7">
      <c r="A27" s="115" t="s">
        <v>57</v>
      </c>
      <c r="B27" s="115"/>
      <c r="C27" s="48">
        <v>0</v>
      </c>
      <c r="D27" s="82" t="s">
        <v>58</v>
      </c>
      <c r="E27" s="122">
        <v>0</v>
      </c>
      <c r="F27" s="122"/>
      <c r="G27" s="122"/>
    </row>
    <row r="28" spans="1:7">
      <c r="A28" s="115" t="s">
        <v>57</v>
      </c>
      <c r="B28" s="115"/>
      <c r="C28" s="49">
        <v>0.15</v>
      </c>
      <c r="D28" s="82" t="s">
        <v>58</v>
      </c>
      <c r="E28" s="122">
        <v>0</v>
      </c>
      <c r="F28" s="122"/>
      <c r="G28" s="122"/>
    </row>
    <row r="29" spans="1:7">
      <c r="A29" s="123" t="s">
        <v>33</v>
      </c>
      <c r="B29" s="123"/>
      <c r="C29" s="49">
        <v>0.15</v>
      </c>
      <c r="D29" s="82" t="s">
        <v>58</v>
      </c>
      <c r="E29" s="122">
        <f>E28*0.15</f>
        <v>0</v>
      </c>
      <c r="F29" s="122"/>
      <c r="G29" s="122"/>
    </row>
    <row r="30" spans="1:7">
      <c r="A30" s="115" t="s">
        <v>57</v>
      </c>
      <c r="B30" s="115"/>
      <c r="C30" s="49">
        <v>0.21</v>
      </c>
      <c r="D30" s="82" t="s">
        <v>58</v>
      </c>
      <c r="E30" s="122">
        <f>C24+G24</f>
        <v>0</v>
      </c>
      <c r="F30" s="121"/>
      <c r="G30" s="121"/>
    </row>
    <row r="31" spans="1:7">
      <c r="A31" s="115" t="s">
        <v>33</v>
      </c>
      <c r="B31" s="115"/>
      <c r="C31" s="49">
        <v>0.21</v>
      </c>
      <c r="D31" s="82" t="s">
        <v>58</v>
      </c>
      <c r="E31" s="122">
        <f>E30*0.21</f>
        <v>0</v>
      </c>
      <c r="F31" s="121"/>
      <c r="G31" s="121"/>
    </row>
    <row r="32" spans="1:7">
      <c r="A32" s="123" t="s">
        <v>59</v>
      </c>
      <c r="B32" s="123"/>
      <c r="C32" s="123"/>
      <c r="D32" s="123"/>
      <c r="E32" s="124">
        <f>E27+E28+E29+E30+E31</f>
        <v>0</v>
      </c>
      <c r="F32" s="124"/>
      <c r="G32" s="124"/>
    </row>
  </sheetData>
  <mergeCells count="54">
    <mergeCell ref="A30:B30"/>
    <mergeCell ref="E30:G30"/>
    <mergeCell ref="A31:B31"/>
    <mergeCell ref="E31:G31"/>
    <mergeCell ref="A32:D32"/>
    <mergeCell ref="E32:G32"/>
    <mergeCell ref="A27:B27"/>
    <mergeCell ref="E27:G27"/>
    <mergeCell ref="A28:B28"/>
    <mergeCell ref="E28:G28"/>
    <mergeCell ref="A29:B29"/>
    <mergeCell ref="E29:G29"/>
    <mergeCell ref="A25:B25"/>
    <mergeCell ref="C25:D25"/>
    <mergeCell ref="E25:G25"/>
    <mergeCell ref="A26:B26"/>
    <mergeCell ref="C26:D26"/>
    <mergeCell ref="E26:G26"/>
    <mergeCell ref="A24:B24"/>
    <mergeCell ref="D24:F24"/>
    <mergeCell ref="A11:G11"/>
    <mergeCell ref="A12:C12"/>
    <mergeCell ref="D12:G12"/>
    <mergeCell ref="A13:A20"/>
    <mergeCell ref="D13:F13"/>
    <mergeCell ref="D15:F15"/>
    <mergeCell ref="D17:F17"/>
    <mergeCell ref="D19:F19"/>
    <mergeCell ref="A21:B21"/>
    <mergeCell ref="D21:F21"/>
    <mergeCell ref="A22:G22"/>
    <mergeCell ref="A23:B23"/>
    <mergeCell ref="D23:F23"/>
    <mergeCell ref="A6:D6"/>
    <mergeCell ref="E6:G6"/>
    <mergeCell ref="A7:D7"/>
    <mergeCell ref="E7:G7"/>
    <mergeCell ref="A8:D8"/>
    <mergeCell ref="E8:G10"/>
    <mergeCell ref="A9:D9"/>
    <mergeCell ref="A10:D10"/>
    <mergeCell ref="A4:B4"/>
    <mergeCell ref="C4:E4"/>
    <mergeCell ref="F4:G4"/>
    <mergeCell ref="A5:B5"/>
    <mergeCell ref="C5:E5"/>
    <mergeCell ref="F5:G5"/>
    <mergeCell ref="A1:G1"/>
    <mergeCell ref="A2:B2"/>
    <mergeCell ref="C2:E2"/>
    <mergeCell ref="F2:G2"/>
    <mergeCell ref="A3:B3"/>
    <mergeCell ref="C3:E3"/>
    <mergeCell ref="F3:G3"/>
  </mergeCells>
  <pageMargins left="0.98425196850393704" right="0.59055118110236227" top="0.78740157480314965" bottom="0.78740157480314965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tabSelected="1" topLeftCell="A53" workbookViewId="0">
      <selection activeCell="Q62" sqref="Q62"/>
    </sheetView>
  </sheetViews>
  <sheetFormatPr defaultRowHeight="15"/>
  <cols>
    <col min="1" max="1" width="3.5703125" style="166" customWidth="1"/>
    <col min="2" max="2" width="13.140625" style="166" customWidth="1"/>
    <col min="3" max="3" width="14" style="166" customWidth="1"/>
    <col min="4" max="4" width="42.85546875" style="166" customWidth="1"/>
    <col min="5" max="5" width="5.7109375" style="166" customWidth="1"/>
    <col min="6" max="6" width="8.5703125" style="166" customWidth="1"/>
    <col min="7" max="7" width="9.42578125" style="166" customWidth="1"/>
    <col min="8" max="8" width="13" style="166" customWidth="1"/>
    <col min="9" max="9" width="12.85546875" style="166" customWidth="1"/>
    <col min="10" max="10" width="8" style="166" customWidth="1"/>
    <col min="11" max="11" width="13.85546875" style="166" customWidth="1"/>
    <col min="12" max="12" width="14.42578125" style="166" customWidth="1"/>
    <col min="13" max="13" width="10.7109375" style="166" customWidth="1"/>
    <col min="14" max="16384" width="9.140625" style="166"/>
  </cols>
  <sheetData>
    <row r="1" spans="1:15">
      <c r="A1" s="165" t="s">
        <v>18</v>
      </c>
      <c r="C1" s="167" t="s">
        <v>133</v>
      </c>
    </row>
    <row r="2" spans="1:15">
      <c r="A2" s="165" t="s">
        <v>1</v>
      </c>
      <c r="C2" s="167" t="s">
        <v>101</v>
      </c>
    </row>
    <row r="3" spans="1:15" ht="15.75" thickBot="1">
      <c r="F3" s="168"/>
      <c r="G3" s="168"/>
      <c r="H3" s="168"/>
      <c r="I3" s="168"/>
    </row>
    <row r="4" spans="1:15" s="174" customFormat="1" ht="13.5" customHeight="1">
      <c r="A4" s="169" t="s">
        <v>4</v>
      </c>
      <c r="B4" s="170" t="s">
        <v>5</v>
      </c>
      <c r="C4" s="170"/>
      <c r="D4" s="170" t="s">
        <v>6</v>
      </c>
      <c r="E4" s="170" t="s">
        <v>7</v>
      </c>
      <c r="F4" s="170" t="s">
        <v>2</v>
      </c>
      <c r="G4" s="171" t="s">
        <v>12</v>
      </c>
      <c r="H4" s="172" t="s">
        <v>8</v>
      </c>
      <c r="I4" s="173"/>
    </row>
    <row r="5" spans="1:15" s="174" customFormat="1" ht="12" customHeight="1">
      <c r="A5" s="175"/>
      <c r="B5" s="176"/>
      <c r="C5" s="176"/>
      <c r="D5" s="176"/>
      <c r="E5" s="176"/>
      <c r="F5" s="176"/>
      <c r="G5" s="177"/>
      <c r="H5" s="178"/>
      <c r="I5" s="179"/>
    </row>
    <row r="6" spans="1:15" s="174" customFormat="1" ht="12.75">
      <c r="A6" s="180"/>
      <c r="B6" s="181"/>
      <c r="C6" s="181"/>
      <c r="D6" s="181"/>
      <c r="E6" s="181"/>
      <c r="F6" s="181"/>
      <c r="G6" s="182"/>
      <c r="H6" s="183" t="s">
        <v>9</v>
      </c>
      <c r="I6" s="184" t="s">
        <v>10</v>
      </c>
    </row>
    <row r="7" spans="1:15" s="192" customFormat="1" ht="13.5" thickBot="1">
      <c r="A7" s="185">
        <v>1</v>
      </c>
      <c r="B7" s="186">
        <v>2</v>
      </c>
      <c r="C7" s="187">
        <v>3</v>
      </c>
      <c r="D7" s="187">
        <v>4</v>
      </c>
      <c r="E7" s="188">
        <v>5</v>
      </c>
      <c r="F7" s="188">
        <v>6</v>
      </c>
      <c r="G7" s="189">
        <v>7</v>
      </c>
      <c r="H7" s="190">
        <v>8</v>
      </c>
      <c r="I7" s="191">
        <v>9</v>
      </c>
    </row>
    <row r="8" spans="1:15" s="200" customFormat="1" ht="15.75">
      <c r="A8" s="193"/>
      <c r="B8" s="194"/>
      <c r="C8" s="195"/>
      <c r="D8" s="196"/>
      <c r="E8" s="197"/>
      <c r="F8" s="197"/>
      <c r="G8" s="198"/>
      <c r="H8" s="199"/>
      <c r="I8" s="199"/>
    </row>
    <row r="9" spans="1:15">
      <c r="A9" s="143"/>
      <c r="B9" s="144"/>
      <c r="C9" s="144" t="s">
        <v>21</v>
      </c>
      <c r="D9" s="145" t="s">
        <v>24</v>
      </c>
      <c r="E9" s="146"/>
      <c r="F9" s="146"/>
      <c r="G9" s="203"/>
      <c r="H9" s="83"/>
      <c r="I9" s="83"/>
      <c r="J9" s="204"/>
      <c r="K9" s="204"/>
      <c r="L9" s="204"/>
      <c r="M9" s="204"/>
      <c r="N9" s="204"/>
      <c r="O9" s="204"/>
    </row>
    <row r="10" spans="1:15" ht="25.5">
      <c r="A10" s="144">
        <v>1</v>
      </c>
      <c r="B10" s="147" t="s">
        <v>150</v>
      </c>
      <c r="C10" s="144"/>
      <c r="D10" s="148" t="s">
        <v>88</v>
      </c>
      <c r="E10" s="149" t="s">
        <v>68</v>
      </c>
      <c r="F10" s="146">
        <v>7.5</v>
      </c>
      <c r="G10" s="83"/>
      <c r="H10" s="83"/>
      <c r="I10" s="83">
        <f>F10*G10</f>
        <v>0</v>
      </c>
      <c r="J10" s="204"/>
      <c r="K10" s="207"/>
      <c r="L10" s="207"/>
      <c r="M10" s="204"/>
      <c r="N10" s="204"/>
      <c r="O10" s="204"/>
    </row>
    <row r="11" spans="1:15" ht="25.5" customHeight="1">
      <c r="A11" s="144">
        <v>2</v>
      </c>
      <c r="B11" s="147" t="s">
        <v>151</v>
      </c>
      <c r="C11" s="144"/>
      <c r="D11" s="148" t="s">
        <v>75</v>
      </c>
      <c r="E11" s="149" t="s">
        <v>68</v>
      </c>
      <c r="F11" s="146">
        <v>7.5</v>
      </c>
      <c r="G11" s="83"/>
      <c r="H11" s="83"/>
      <c r="I11" s="83">
        <f>F11*G11</f>
        <v>0</v>
      </c>
      <c r="J11" s="204"/>
      <c r="K11" s="207"/>
      <c r="L11" s="207"/>
      <c r="M11" s="204"/>
      <c r="N11" s="204"/>
      <c r="O11" s="204"/>
    </row>
    <row r="12" spans="1:15" ht="15" customHeight="1">
      <c r="A12" s="144" t="s">
        <v>72</v>
      </c>
      <c r="B12" s="147" t="s">
        <v>152</v>
      </c>
      <c r="C12" s="144"/>
      <c r="D12" s="148" t="s">
        <v>89</v>
      </c>
      <c r="E12" s="146" t="s">
        <v>20</v>
      </c>
      <c r="F12" s="146">
        <v>3</v>
      </c>
      <c r="G12" s="83"/>
      <c r="H12" s="83"/>
      <c r="I12" s="83">
        <f>G12*F12</f>
        <v>0</v>
      </c>
      <c r="J12" s="204"/>
      <c r="K12" s="207"/>
      <c r="L12" s="207"/>
      <c r="M12" s="204"/>
      <c r="N12" s="204"/>
      <c r="O12" s="204"/>
    </row>
    <row r="13" spans="1:15" s="209" customFormat="1" ht="25.5">
      <c r="A13" s="144" t="s">
        <v>73</v>
      </c>
      <c r="B13" s="147" t="s">
        <v>80</v>
      </c>
      <c r="C13" s="144"/>
      <c r="D13" s="148" t="s">
        <v>81</v>
      </c>
      <c r="E13" s="150" t="s">
        <v>82</v>
      </c>
      <c r="F13" s="146">
        <v>2.25</v>
      </c>
      <c r="G13" s="83"/>
      <c r="H13" s="83"/>
      <c r="I13" s="83">
        <f t="shared" ref="I13" si="0">F13*G13</f>
        <v>0</v>
      </c>
      <c r="J13" s="208"/>
      <c r="K13" s="208"/>
      <c r="L13" s="208"/>
      <c r="M13" s="208"/>
      <c r="N13" s="208"/>
      <c r="O13" s="208"/>
    </row>
    <row r="14" spans="1:15" s="209" customFormat="1">
      <c r="A14" s="144"/>
      <c r="B14" s="147"/>
      <c r="C14" s="144"/>
      <c r="D14" s="151" t="s">
        <v>29</v>
      </c>
      <c r="E14" s="150"/>
      <c r="F14" s="146"/>
      <c r="G14" s="83"/>
      <c r="H14" s="83"/>
      <c r="I14" s="83"/>
      <c r="J14" s="208"/>
      <c r="K14" s="208"/>
      <c r="L14" s="208"/>
      <c r="M14" s="208"/>
      <c r="N14" s="208"/>
      <c r="O14" s="208"/>
    </row>
    <row r="15" spans="1:15" s="209" customFormat="1" ht="15" customHeight="1">
      <c r="A15" s="144">
        <v>5</v>
      </c>
      <c r="B15" s="147" t="s">
        <v>154</v>
      </c>
      <c r="C15" s="144"/>
      <c r="D15" s="148" t="s">
        <v>110</v>
      </c>
      <c r="E15" s="150" t="s">
        <v>31</v>
      </c>
      <c r="F15" s="146">
        <v>2.25</v>
      </c>
      <c r="G15" s="83"/>
      <c r="H15" s="83">
        <f>F15*G15</f>
        <v>0</v>
      </c>
      <c r="I15" s="83"/>
      <c r="J15" s="208"/>
      <c r="K15" s="208"/>
      <c r="L15" s="208"/>
      <c r="M15" s="208"/>
      <c r="N15" s="208"/>
      <c r="O15" s="208"/>
    </row>
    <row r="16" spans="1:15">
      <c r="A16" s="144"/>
      <c r="B16" s="147"/>
      <c r="C16" s="144"/>
      <c r="D16" s="148"/>
      <c r="E16" s="146"/>
      <c r="F16" s="146"/>
      <c r="G16" s="83"/>
      <c r="H16" s="83"/>
      <c r="I16" s="83"/>
      <c r="J16" s="204"/>
      <c r="K16" s="207"/>
      <c r="L16" s="207"/>
      <c r="M16" s="204"/>
      <c r="N16" s="204"/>
      <c r="O16" s="204"/>
    </row>
    <row r="17" spans="1:15">
      <c r="A17" s="143"/>
      <c r="B17" s="144"/>
      <c r="C17" s="144" t="s">
        <v>70</v>
      </c>
      <c r="D17" s="145" t="s">
        <v>25</v>
      </c>
      <c r="E17" s="146"/>
      <c r="F17" s="146"/>
      <c r="G17" s="83"/>
      <c r="H17" s="83"/>
      <c r="I17" s="83"/>
      <c r="J17" s="204"/>
      <c r="K17" s="204"/>
      <c r="L17" s="204"/>
      <c r="M17" s="204"/>
      <c r="N17" s="204"/>
      <c r="O17" s="204"/>
    </row>
    <row r="18" spans="1:15" ht="15" customHeight="1">
      <c r="A18" s="144">
        <v>6</v>
      </c>
      <c r="B18" s="147" t="s">
        <v>153</v>
      </c>
      <c r="C18" s="144"/>
      <c r="D18" s="148" t="s">
        <v>26</v>
      </c>
      <c r="E18" s="146" t="s">
        <v>23</v>
      </c>
      <c r="F18" s="146">
        <v>1</v>
      </c>
      <c r="G18" s="83"/>
      <c r="H18" s="83"/>
      <c r="I18" s="83">
        <f>F18*G18</f>
        <v>0</v>
      </c>
      <c r="J18" s="204"/>
      <c r="K18" s="207"/>
      <c r="L18" s="207"/>
      <c r="M18" s="204"/>
      <c r="N18" s="204"/>
      <c r="O18" s="204"/>
    </row>
    <row r="19" spans="1:15" ht="15.75" thickBot="1">
      <c r="A19" s="144">
        <v>7</v>
      </c>
      <c r="B19" s="147" t="s">
        <v>155</v>
      </c>
      <c r="C19" s="144"/>
      <c r="D19" s="148" t="s">
        <v>32</v>
      </c>
      <c r="E19" s="146" t="s">
        <v>23</v>
      </c>
      <c r="F19" s="146">
        <v>1</v>
      </c>
      <c r="G19" s="83"/>
      <c r="H19" s="83"/>
      <c r="I19" s="210">
        <f>F19*G19</f>
        <v>0</v>
      </c>
      <c r="J19" s="204"/>
      <c r="K19" s="207"/>
      <c r="L19" s="207"/>
      <c r="M19" s="204"/>
      <c r="N19" s="204"/>
      <c r="O19" s="204"/>
    </row>
    <row r="20" spans="1:15" ht="15.75" thickBot="1">
      <c r="A20" s="144"/>
      <c r="B20" s="147"/>
      <c r="C20" s="144"/>
      <c r="D20" s="148"/>
      <c r="E20" s="152"/>
      <c r="F20" s="152"/>
      <c r="G20" s="83"/>
      <c r="H20" s="211"/>
      <c r="I20" s="212">
        <f>SUM(I9:I19)</f>
        <v>0</v>
      </c>
      <c r="J20" s="204"/>
      <c r="K20" s="207"/>
      <c r="L20" s="213"/>
      <c r="M20" s="204"/>
      <c r="N20" s="204"/>
      <c r="O20" s="204"/>
    </row>
    <row r="21" spans="1:15" ht="15.75" thickBot="1">
      <c r="A21" s="144"/>
      <c r="B21" s="147"/>
      <c r="C21" s="144"/>
      <c r="D21" s="148"/>
      <c r="E21" s="146"/>
      <c r="F21" s="146"/>
      <c r="G21" s="83"/>
      <c r="H21" s="212">
        <f>SUM(H9:H20)</f>
        <v>0</v>
      </c>
      <c r="I21" s="214"/>
      <c r="J21" s="204"/>
      <c r="K21" s="215"/>
      <c r="L21" s="207"/>
      <c r="M21" s="204"/>
      <c r="N21" s="204"/>
      <c r="O21" s="204"/>
    </row>
    <row r="22" spans="1:15">
      <c r="A22" s="144"/>
      <c r="B22" s="147"/>
      <c r="C22" s="144" t="s">
        <v>74</v>
      </c>
      <c r="D22" s="151" t="s">
        <v>28</v>
      </c>
      <c r="E22" s="146"/>
      <c r="F22" s="146"/>
      <c r="G22" s="83"/>
      <c r="H22" s="216"/>
      <c r="I22" s="83"/>
      <c r="J22" s="204"/>
      <c r="K22" s="204"/>
      <c r="L22" s="217"/>
      <c r="M22" s="204"/>
      <c r="N22" s="204"/>
      <c r="O22" s="204"/>
    </row>
    <row r="23" spans="1:15">
      <c r="A23" s="144">
        <v>8</v>
      </c>
      <c r="B23" s="147" t="s">
        <v>156</v>
      </c>
      <c r="C23" s="153">
        <v>1</v>
      </c>
      <c r="D23" s="148" t="s">
        <v>114</v>
      </c>
      <c r="E23" s="146" t="s">
        <v>20</v>
      </c>
      <c r="F23" s="146">
        <v>2</v>
      </c>
      <c r="G23" s="83"/>
      <c r="H23" s="83"/>
      <c r="I23" s="83">
        <f t="shared" ref="I23:I38" si="1">G23*F23</f>
        <v>0</v>
      </c>
      <c r="J23" s="204"/>
      <c r="K23" s="204"/>
      <c r="L23" s="217"/>
      <c r="M23" s="204"/>
      <c r="N23" s="204"/>
      <c r="O23" s="204"/>
    </row>
    <row r="24" spans="1:15">
      <c r="A24" s="144">
        <v>9</v>
      </c>
      <c r="B24" s="147" t="s">
        <v>157</v>
      </c>
      <c r="C24" s="153">
        <v>2</v>
      </c>
      <c r="D24" s="148" t="s">
        <v>115</v>
      </c>
      <c r="E24" s="146" t="s">
        <v>20</v>
      </c>
      <c r="F24" s="146">
        <v>1</v>
      </c>
      <c r="G24" s="83"/>
      <c r="H24" s="83"/>
      <c r="I24" s="83">
        <f t="shared" si="1"/>
        <v>0</v>
      </c>
      <c r="J24" s="204"/>
      <c r="K24" s="204"/>
      <c r="L24" s="217"/>
      <c r="M24" s="204"/>
      <c r="N24" s="204"/>
      <c r="O24" s="204"/>
    </row>
    <row r="25" spans="1:15">
      <c r="A25" s="144"/>
      <c r="B25" s="147"/>
      <c r="C25" s="153"/>
      <c r="D25" s="151" t="s">
        <v>104</v>
      </c>
      <c r="E25" s="146"/>
      <c r="F25" s="146"/>
      <c r="G25" s="83"/>
      <c r="H25" s="83"/>
      <c r="I25" s="83"/>
      <c r="J25" s="204"/>
      <c r="K25" s="204"/>
      <c r="L25" s="217"/>
      <c r="M25" s="204"/>
      <c r="N25" s="204"/>
      <c r="O25" s="204"/>
    </row>
    <row r="26" spans="1:15" ht="16.5">
      <c r="A26" s="144">
        <v>10</v>
      </c>
      <c r="B26" s="147" t="s">
        <v>83</v>
      </c>
      <c r="C26" s="144"/>
      <c r="D26" s="148" t="s">
        <v>122</v>
      </c>
      <c r="E26" s="146" t="s">
        <v>31</v>
      </c>
      <c r="F26" s="146">
        <v>5.3</v>
      </c>
      <c r="G26" s="83"/>
      <c r="H26" s="83"/>
      <c r="I26" s="83">
        <f t="shared" ref="I26:I29" si="2">F26*G26</f>
        <v>0</v>
      </c>
      <c r="J26" s="219"/>
      <c r="K26" s="207"/>
      <c r="L26" s="207"/>
      <c r="M26" s="204"/>
      <c r="N26" s="204"/>
      <c r="O26" s="204"/>
    </row>
    <row r="27" spans="1:15" ht="16.5">
      <c r="A27" s="144">
        <v>11</v>
      </c>
      <c r="B27" s="147" t="s">
        <v>76</v>
      </c>
      <c r="C27" s="144"/>
      <c r="D27" s="148" t="s">
        <v>77</v>
      </c>
      <c r="E27" s="146" t="s">
        <v>31</v>
      </c>
      <c r="F27" s="146">
        <v>5.3</v>
      </c>
      <c r="G27" s="83"/>
      <c r="H27" s="83"/>
      <c r="I27" s="83">
        <f t="shared" si="2"/>
        <v>0</v>
      </c>
      <c r="J27" s="219"/>
      <c r="K27" s="207"/>
      <c r="L27" s="207"/>
      <c r="M27" s="204"/>
      <c r="N27" s="204"/>
      <c r="O27" s="204"/>
    </row>
    <row r="28" spans="1:15" ht="16.5">
      <c r="A28" s="144">
        <v>12</v>
      </c>
      <c r="B28" s="147" t="s">
        <v>78</v>
      </c>
      <c r="C28" s="144"/>
      <c r="D28" s="148" t="s">
        <v>79</v>
      </c>
      <c r="E28" s="146" t="s">
        <v>31</v>
      </c>
      <c r="F28" s="146">
        <v>5.3</v>
      </c>
      <c r="G28" s="83"/>
      <c r="H28" s="83"/>
      <c r="I28" s="83">
        <f t="shared" si="2"/>
        <v>0</v>
      </c>
      <c r="J28" s="219"/>
      <c r="K28" s="207"/>
      <c r="L28" s="207"/>
      <c r="M28" s="204"/>
      <c r="N28" s="204"/>
      <c r="O28" s="204"/>
    </row>
    <row r="29" spans="1:15" ht="15" customHeight="1">
      <c r="A29" s="144">
        <v>13</v>
      </c>
      <c r="B29" s="147" t="s">
        <v>76</v>
      </c>
      <c r="C29" s="144"/>
      <c r="D29" s="148" t="s">
        <v>116</v>
      </c>
      <c r="E29" s="146" t="s">
        <v>31</v>
      </c>
      <c r="F29" s="146">
        <v>5.3</v>
      </c>
      <c r="G29" s="83"/>
      <c r="H29" s="83"/>
      <c r="I29" s="83">
        <f t="shared" si="2"/>
        <v>0</v>
      </c>
      <c r="J29" s="219"/>
      <c r="K29" s="207"/>
      <c r="L29" s="207"/>
      <c r="M29" s="204"/>
      <c r="N29" s="204"/>
      <c r="O29" s="204"/>
    </row>
    <row r="30" spans="1:15" ht="25.5">
      <c r="A30" s="144">
        <v>14</v>
      </c>
      <c r="B30" s="154" t="s">
        <v>117</v>
      </c>
      <c r="C30" s="155"/>
      <c r="D30" s="148" t="s">
        <v>129</v>
      </c>
      <c r="E30" s="146" t="s">
        <v>118</v>
      </c>
      <c r="F30" s="146">
        <v>14.7</v>
      </c>
      <c r="G30" s="83"/>
      <c r="H30" s="83"/>
      <c r="I30" s="83">
        <f>F30*G30</f>
        <v>0</v>
      </c>
      <c r="J30" s="219"/>
      <c r="K30" s="204"/>
      <c r="L30" s="204"/>
      <c r="M30" s="204"/>
      <c r="N30" s="204"/>
      <c r="O30" s="204"/>
    </row>
    <row r="31" spans="1:15" ht="16.5">
      <c r="A31" s="144">
        <v>15</v>
      </c>
      <c r="B31" s="147" t="s">
        <v>158</v>
      </c>
      <c r="C31" s="155"/>
      <c r="D31" s="148" t="s">
        <v>119</v>
      </c>
      <c r="E31" s="146" t="s">
        <v>60</v>
      </c>
      <c r="F31" s="146">
        <v>15.6</v>
      </c>
      <c r="G31" s="83"/>
      <c r="H31" s="83"/>
      <c r="I31" s="83">
        <f>F31*G31</f>
        <v>0</v>
      </c>
      <c r="J31" s="219"/>
      <c r="K31" s="204"/>
      <c r="L31" s="204"/>
      <c r="M31" s="204"/>
      <c r="N31" s="204"/>
      <c r="O31" s="204"/>
    </row>
    <row r="32" spans="1:15">
      <c r="A32" s="144">
        <v>16</v>
      </c>
      <c r="B32" s="147" t="s">
        <v>159</v>
      </c>
      <c r="C32" s="153">
        <v>3</v>
      </c>
      <c r="D32" s="148" t="s">
        <v>103</v>
      </c>
      <c r="E32" s="146" t="s">
        <v>20</v>
      </c>
      <c r="F32" s="146">
        <v>1</v>
      </c>
      <c r="G32" s="83"/>
      <c r="H32" s="83"/>
      <c r="I32" s="83">
        <f>G32*F32</f>
        <v>0</v>
      </c>
      <c r="J32" s="204"/>
      <c r="K32" s="204"/>
      <c r="L32" s="217"/>
      <c r="M32" s="204"/>
      <c r="N32" s="204"/>
      <c r="O32" s="204"/>
    </row>
    <row r="33" spans="1:15">
      <c r="A33" s="144"/>
      <c r="B33" s="147"/>
      <c r="C33" s="153"/>
      <c r="D33" s="151" t="s">
        <v>102</v>
      </c>
      <c r="E33" s="146"/>
      <c r="F33" s="146"/>
      <c r="G33" s="83"/>
      <c r="H33" s="216"/>
      <c r="I33" s="83"/>
      <c r="J33" s="204"/>
      <c r="K33" s="204"/>
      <c r="L33" s="217"/>
      <c r="M33" s="204"/>
      <c r="N33" s="204"/>
      <c r="O33" s="204"/>
    </row>
    <row r="34" spans="1:15" ht="25.5">
      <c r="A34" s="144">
        <v>17</v>
      </c>
      <c r="B34" s="147" t="s">
        <v>83</v>
      </c>
      <c r="C34" s="144"/>
      <c r="D34" s="148" t="s">
        <v>134</v>
      </c>
      <c r="E34" s="146" t="s">
        <v>31</v>
      </c>
      <c r="F34" s="146">
        <v>11.5</v>
      </c>
      <c r="G34" s="83"/>
      <c r="H34" s="83"/>
      <c r="I34" s="83">
        <f t="shared" ref="I34:I37" si="3">F34*G34</f>
        <v>0</v>
      </c>
      <c r="J34" s="219"/>
      <c r="K34" s="207"/>
      <c r="L34" s="207"/>
      <c r="M34" s="204"/>
      <c r="N34" s="204"/>
      <c r="O34" s="204"/>
    </row>
    <row r="35" spans="1:15" ht="16.5">
      <c r="A35" s="144">
        <v>18</v>
      </c>
      <c r="B35" s="147" t="s">
        <v>76</v>
      </c>
      <c r="C35" s="144"/>
      <c r="D35" s="148" t="s">
        <v>77</v>
      </c>
      <c r="E35" s="146" t="s">
        <v>31</v>
      </c>
      <c r="F35" s="146">
        <v>11.5</v>
      </c>
      <c r="G35" s="83"/>
      <c r="H35" s="83"/>
      <c r="I35" s="83">
        <f t="shared" si="3"/>
        <v>0</v>
      </c>
      <c r="J35" s="219"/>
      <c r="K35" s="207"/>
      <c r="L35" s="207"/>
      <c r="M35" s="204"/>
      <c r="N35" s="204"/>
      <c r="O35" s="204"/>
    </row>
    <row r="36" spans="1:15" ht="16.5">
      <c r="A36" s="144">
        <v>19</v>
      </c>
      <c r="B36" s="147" t="s">
        <v>78</v>
      </c>
      <c r="C36" s="144"/>
      <c r="D36" s="148" t="s">
        <v>79</v>
      </c>
      <c r="E36" s="146" t="s">
        <v>31</v>
      </c>
      <c r="F36" s="146">
        <v>11.5</v>
      </c>
      <c r="G36" s="83"/>
      <c r="H36" s="83"/>
      <c r="I36" s="83">
        <f t="shared" si="3"/>
        <v>0</v>
      </c>
      <c r="J36" s="219"/>
      <c r="K36" s="207"/>
      <c r="L36" s="207"/>
      <c r="M36" s="204"/>
      <c r="N36" s="204"/>
      <c r="O36" s="204"/>
    </row>
    <row r="37" spans="1:15" ht="16.5">
      <c r="A37" s="144">
        <v>20</v>
      </c>
      <c r="B37" s="147" t="s">
        <v>76</v>
      </c>
      <c r="C37" s="144"/>
      <c r="D37" s="148" t="s">
        <v>116</v>
      </c>
      <c r="E37" s="146" t="s">
        <v>31</v>
      </c>
      <c r="F37" s="146">
        <v>11.5</v>
      </c>
      <c r="G37" s="83"/>
      <c r="H37" s="83"/>
      <c r="I37" s="83">
        <f t="shared" si="3"/>
        <v>0</v>
      </c>
      <c r="J37" s="219"/>
      <c r="K37" s="207"/>
      <c r="L37" s="207"/>
      <c r="M37" s="204"/>
      <c r="N37" s="204"/>
      <c r="O37" s="204"/>
    </row>
    <row r="38" spans="1:15">
      <c r="A38" s="144">
        <v>21</v>
      </c>
      <c r="B38" s="147" t="s">
        <v>160</v>
      </c>
      <c r="C38" s="153">
        <v>4</v>
      </c>
      <c r="D38" s="148" t="s">
        <v>92</v>
      </c>
      <c r="E38" s="146" t="s">
        <v>20</v>
      </c>
      <c r="F38" s="146">
        <v>1</v>
      </c>
      <c r="G38" s="83"/>
      <c r="H38" s="83"/>
      <c r="I38" s="83">
        <f t="shared" si="1"/>
        <v>0</v>
      </c>
      <c r="J38" s="204"/>
      <c r="K38" s="204"/>
      <c r="L38" s="217"/>
      <c r="M38" s="204"/>
      <c r="N38" s="204"/>
      <c r="O38" s="204"/>
    </row>
    <row r="39" spans="1:15">
      <c r="A39" s="144"/>
      <c r="B39" s="147"/>
      <c r="C39" s="153"/>
      <c r="D39" s="151" t="s">
        <v>123</v>
      </c>
      <c r="E39" s="146"/>
      <c r="F39" s="146"/>
      <c r="G39" s="83"/>
      <c r="H39" s="83"/>
      <c r="I39" s="83"/>
      <c r="J39" s="204"/>
      <c r="K39" s="217"/>
      <c r="L39" s="217"/>
      <c r="M39" s="204"/>
      <c r="N39" s="204"/>
      <c r="O39" s="204"/>
    </row>
    <row r="40" spans="1:15" ht="16.5">
      <c r="A40" s="144">
        <v>22</v>
      </c>
      <c r="B40" s="147" t="s">
        <v>83</v>
      </c>
      <c r="C40" s="144"/>
      <c r="D40" s="148" t="s">
        <v>130</v>
      </c>
      <c r="E40" s="146" t="s">
        <v>31</v>
      </c>
      <c r="F40" s="146">
        <v>47.7</v>
      </c>
      <c r="G40" s="83"/>
      <c r="H40" s="83"/>
      <c r="I40" s="83">
        <f t="shared" ref="I40:I43" si="4">F40*G40</f>
        <v>0</v>
      </c>
      <c r="J40" s="219"/>
      <c r="K40" s="207"/>
      <c r="L40" s="207"/>
      <c r="M40" s="204"/>
      <c r="N40" s="204"/>
      <c r="O40" s="204"/>
    </row>
    <row r="41" spans="1:15" ht="16.5">
      <c r="A41" s="144">
        <v>23</v>
      </c>
      <c r="B41" s="147" t="s">
        <v>76</v>
      </c>
      <c r="C41" s="144"/>
      <c r="D41" s="148" t="s">
        <v>77</v>
      </c>
      <c r="E41" s="146" t="s">
        <v>31</v>
      </c>
      <c r="F41" s="146">
        <v>47.7</v>
      </c>
      <c r="G41" s="83"/>
      <c r="H41" s="83"/>
      <c r="I41" s="83">
        <f t="shared" si="4"/>
        <v>0</v>
      </c>
      <c r="J41" s="219"/>
      <c r="K41" s="207"/>
      <c r="L41" s="207"/>
      <c r="M41" s="204"/>
      <c r="N41" s="204"/>
      <c r="O41" s="204"/>
    </row>
    <row r="42" spans="1:15" ht="16.5">
      <c r="A42" s="144">
        <v>24</v>
      </c>
      <c r="B42" s="147" t="s">
        <v>78</v>
      </c>
      <c r="C42" s="144"/>
      <c r="D42" s="148" t="s">
        <v>79</v>
      </c>
      <c r="E42" s="146" t="s">
        <v>31</v>
      </c>
      <c r="F42" s="146">
        <v>47.7</v>
      </c>
      <c r="G42" s="83"/>
      <c r="H42" s="83"/>
      <c r="I42" s="83">
        <f t="shared" si="4"/>
        <v>0</v>
      </c>
      <c r="J42" s="219"/>
      <c r="K42" s="207"/>
      <c r="L42" s="207"/>
      <c r="M42" s="204"/>
      <c r="N42" s="204"/>
      <c r="O42" s="204"/>
    </row>
    <row r="43" spans="1:15" ht="16.5">
      <c r="A43" s="144">
        <v>25</v>
      </c>
      <c r="B43" s="147" t="s">
        <v>76</v>
      </c>
      <c r="C43" s="144"/>
      <c r="D43" s="148" t="s">
        <v>116</v>
      </c>
      <c r="E43" s="146" t="s">
        <v>31</v>
      </c>
      <c r="F43" s="146">
        <v>47.7</v>
      </c>
      <c r="G43" s="83"/>
      <c r="H43" s="83"/>
      <c r="I43" s="83">
        <f t="shared" si="4"/>
        <v>0</v>
      </c>
      <c r="J43" s="219"/>
      <c r="K43" s="207"/>
      <c r="L43" s="207"/>
      <c r="M43" s="204"/>
      <c r="N43" s="204"/>
      <c r="O43" s="204"/>
    </row>
    <row r="44" spans="1:15" ht="25.5">
      <c r="A44" s="144">
        <v>26</v>
      </c>
      <c r="B44" s="154" t="s">
        <v>117</v>
      </c>
      <c r="C44" s="155"/>
      <c r="D44" s="148" t="s">
        <v>129</v>
      </c>
      <c r="E44" s="146" t="s">
        <v>118</v>
      </c>
      <c r="F44" s="146">
        <v>52.3</v>
      </c>
      <c r="G44" s="83"/>
      <c r="H44" s="83"/>
      <c r="I44" s="83">
        <f>F44*G44</f>
        <v>0</v>
      </c>
      <c r="J44" s="219"/>
      <c r="K44" s="204"/>
      <c r="L44" s="204"/>
      <c r="M44" s="204"/>
      <c r="N44" s="204"/>
      <c r="O44" s="204"/>
    </row>
    <row r="45" spans="1:15" ht="16.5">
      <c r="A45" s="144">
        <v>27</v>
      </c>
      <c r="B45" s="154" t="s">
        <v>69</v>
      </c>
      <c r="C45" s="155"/>
      <c r="D45" s="148" t="s">
        <v>131</v>
      </c>
      <c r="E45" s="156" t="s">
        <v>22</v>
      </c>
      <c r="F45" s="146">
        <v>159</v>
      </c>
      <c r="G45" s="83"/>
      <c r="H45" s="83"/>
      <c r="I45" s="83">
        <f t="shared" ref="I45:I46" si="5">F45*G45</f>
        <v>0</v>
      </c>
      <c r="J45" s="219"/>
      <c r="K45" s="204"/>
      <c r="L45" s="204"/>
      <c r="M45" s="204"/>
      <c r="N45" s="204"/>
      <c r="O45" s="204"/>
    </row>
    <row r="46" spans="1:15" ht="16.5">
      <c r="A46" s="144">
        <v>28</v>
      </c>
      <c r="B46" s="154" t="s">
        <v>127</v>
      </c>
      <c r="C46" s="155"/>
      <c r="D46" s="148" t="s">
        <v>128</v>
      </c>
      <c r="E46" s="156" t="s">
        <v>22</v>
      </c>
      <c r="F46" s="146">
        <v>159</v>
      </c>
      <c r="G46" s="83"/>
      <c r="H46" s="83"/>
      <c r="I46" s="83">
        <f t="shared" si="5"/>
        <v>0</v>
      </c>
      <c r="J46" s="219"/>
      <c r="K46" s="204"/>
      <c r="L46" s="204"/>
      <c r="M46" s="204"/>
      <c r="N46" s="204"/>
      <c r="O46" s="204"/>
    </row>
    <row r="47" spans="1:15">
      <c r="A47" s="144">
        <v>29</v>
      </c>
      <c r="B47" s="147" t="s">
        <v>161</v>
      </c>
      <c r="C47" s="153">
        <v>5</v>
      </c>
      <c r="D47" s="148" t="s">
        <v>124</v>
      </c>
      <c r="E47" s="146" t="s">
        <v>20</v>
      </c>
      <c r="F47" s="146">
        <v>1</v>
      </c>
      <c r="G47" s="83"/>
      <c r="H47" s="83"/>
      <c r="I47" s="83">
        <f t="shared" ref="I47" si="6">G47*F47</f>
        <v>0</v>
      </c>
      <c r="J47" s="204"/>
      <c r="K47" s="217"/>
      <c r="L47" s="217"/>
      <c r="M47" s="204"/>
      <c r="N47" s="204"/>
      <c r="O47" s="204"/>
    </row>
    <row r="48" spans="1:15" ht="38.25">
      <c r="A48" s="144">
        <v>30</v>
      </c>
      <c r="B48" s="147" t="s">
        <v>177</v>
      </c>
      <c r="C48" s="153" t="s">
        <v>84</v>
      </c>
      <c r="D48" s="148" t="s">
        <v>95</v>
      </c>
      <c r="E48" s="146" t="s">
        <v>20</v>
      </c>
      <c r="F48" s="146">
        <v>5</v>
      </c>
      <c r="G48" s="83"/>
      <c r="H48" s="83"/>
      <c r="I48" s="83">
        <f>G48*F48</f>
        <v>0</v>
      </c>
      <c r="J48" s="204"/>
      <c r="K48" s="204"/>
      <c r="L48" s="204"/>
      <c r="M48" s="204"/>
      <c r="N48" s="204"/>
      <c r="O48" s="204"/>
    </row>
    <row r="49" spans="1:17">
      <c r="A49" s="144">
        <v>31</v>
      </c>
      <c r="B49" s="147" t="s">
        <v>178</v>
      </c>
      <c r="C49" s="153" t="s">
        <v>85</v>
      </c>
      <c r="D49" s="148" t="s">
        <v>86</v>
      </c>
      <c r="E49" s="146" t="s">
        <v>20</v>
      </c>
      <c r="F49" s="146">
        <v>1</v>
      </c>
      <c r="G49" s="83"/>
      <c r="H49" s="83"/>
      <c r="I49" s="83">
        <f>G49*F49</f>
        <v>0</v>
      </c>
      <c r="J49" s="204"/>
      <c r="K49" s="204"/>
      <c r="L49" s="204"/>
      <c r="M49" s="204"/>
      <c r="N49" s="204"/>
      <c r="O49" s="204"/>
    </row>
    <row r="50" spans="1:17">
      <c r="A50" s="144"/>
      <c r="B50" s="147"/>
      <c r="C50" s="157"/>
      <c r="D50" s="151" t="s">
        <v>29</v>
      </c>
      <c r="E50" s="158"/>
      <c r="F50" s="159"/>
      <c r="G50" s="83"/>
      <c r="H50" s="83"/>
      <c r="I50" s="83"/>
      <c r="J50" s="204"/>
    </row>
    <row r="51" spans="1:17" s="222" customFormat="1">
      <c r="A51" s="144">
        <v>32</v>
      </c>
      <c r="B51" s="147" t="s">
        <v>154</v>
      </c>
      <c r="C51" s="153">
        <v>1</v>
      </c>
      <c r="D51" s="160" t="s">
        <v>113</v>
      </c>
      <c r="E51" s="161" t="s">
        <v>20</v>
      </c>
      <c r="F51" s="159">
        <v>2</v>
      </c>
      <c r="G51" s="83"/>
      <c r="H51" s="220">
        <f>F51*G51</f>
        <v>0</v>
      </c>
      <c r="I51" s="220"/>
      <c r="J51" s="221"/>
    </row>
    <row r="52" spans="1:17" s="222" customFormat="1">
      <c r="A52" s="144">
        <v>33</v>
      </c>
      <c r="B52" s="147" t="s">
        <v>162</v>
      </c>
      <c r="C52" s="153">
        <v>2</v>
      </c>
      <c r="D52" s="160" t="s">
        <v>90</v>
      </c>
      <c r="E52" s="161" t="s">
        <v>20</v>
      </c>
      <c r="F52" s="159">
        <v>1</v>
      </c>
      <c r="G52" s="83"/>
      <c r="H52" s="220">
        <f>F52*G52</f>
        <v>0</v>
      </c>
      <c r="I52" s="220"/>
      <c r="J52" s="221"/>
    </row>
    <row r="53" spans="1:17" s="222" customFormat="1" ht="25.5">
      <c r="A53" s="144">
        <v>34</v>
      </c>
      <c r="B53" s="147" t="s">
        <v>163</v>
      </c>
      <c r="C53" s="153">
        <v>3</v>
      </c>
      <c r="D53" s="160" t="s">
        <v>91</v>
      </c>
      <c r="E53" s="161" t="s">
        <v>20</v>
      </c>
      <c r="F53" s="159">
        <v>1</v>
      </c>
      <c r="G53" s="83"/>
      <c r="H53" s="220">
        <f>F53*G53</f>
        <v>0</v>
      </c>
      <c r="I53" s="220"/>
      <c r="J53" s="221"/>
    </row>
    <row r="54" spans="1:17" ht="16.5">
      <c r="A54" s="144">
        <v>35</v>
      </c>
      <c r="B54" s="147" t="s">
        <v>164</v>
      </c>
      <c r="C54" s="144"/>
      <c r="D54" s="148" t="s">
        <v>121</v>
      </c>
      <c r="E54" s="146" t="s">
        <v>60</v>
      </c>
      <c r="F54" s="146">
        <v>15.6</v>
      </c>
      <c r="G54" s="83"/>
      <c r="H54" s="83">
        <f t="shared" ref="H54:H57" si="7">F54*G54</f>
        <v>0</v>
      </c>
      <c r="I54" s="223"/>
      <c r="J54" s="224"/>
      <c r="K54" s="207"/>
      <c r="L54" s="204"/>
      <c r="M54" s="207"/>
      <c r="N54" s="225"/>
      <c r="O54" s="204"/>
      <c r="P54" s="204"/>
      <c r="Q54" s="204"/>
    </row>
    <row r="55" spans="1:17" ht="25.5">
      <c r="A55" s="144">
        <v>36</v>
      </c>
      <c r="B55" s="147" t="s">
        <v>165</v>
      </c>
      <c r="C55" s="162"/>
      <c r="D55" s="148" t="s">
        <v>120</v>
      </c>
      <c r="E55" s="161" t="s">
        <v>20</v>
      </c>
      <c r="F55" s="159">
        <v>15</v>
      </c>
      <c r="G55" s="83"/>
      <c r="H55" s="83">
        <f t="shared" si="7"/>
        <v>0</v>
      </c>
      <c r="I55" s="83"/>
      <c r="J55" s="224"/>
      <c r="K55" s="207"/>
      <c r="L55" s="204"/>
    </row>
    <row r="56" spans="1:17">
      <c r="A56" s="144">
        <v>37</v>
      </c>
      <c r="B56" s="147" t="s">
        <v>166</v>
      </c>
      <c r="C56" s="162"/>
      <c r="D56" s="148" t="s">
        <v>125</v>
      </c>
      <c r="E56" s="146" t="s">
        <v>27</v>
      </c>
      <c r="F56" s="146">
        <v>0.8</v>
      </c>
      <c r="G56" s="83"/>
      <c r="H56" s="83">
        <f t="shared" si="7"/>
        <v>0</v>
      </c>
      <c r="I56" s="83"/>
      <c r="J56" s="224"/>
      <c r="K56" s="207"/>
    </row>
    <row r="57" spans="1:17">
      <c r="A57" s="144">
        <v>38</v>
      </c>
      <c r="B57" s="147" t="s">
        <v>167</v>
      </c>
      <c r="C57" s="162"/>
      <c r="D57" s="148" t="s">
        <v>126</v>
      </c>
      <c r="E57" s="146" t="s">
        <v>27</v>
      </c>
      <c r="F57" s="146">
        <v>4</v>
      </c>
      <c r="G57" s="83"/>
      <c r="H57" s="83">
        <f t="shared" si="7"/>
        <v>0</v>
      </c>
      <c r="I57" s="83"/>
      <c r="J57" s="224"/>
      <c r="K57" s="207"/>
    </row>
    <row r="58" spans="1:17" s="222" customFormat="1" ht="25.5">
      <c r="A58" s="144">
        <v>39</v>
      </c>
      <c r="B58" s="147" t="s">
        <v>168</v>
      </c>
      <c r="C58" s="153">
        <v>4</v>
      </c>
      <c r="D58" s="160" t="s">
        <v>111</v>
      </c>
      <c r="E58" s="161" t="s">
        <v>20</v>
      </c>
      <c r="F58" s="159">
        <v>1</v>
      </c>
      <c r="G58" s="83"/>
      <c r="H58" s="220">
        <f>F58*G58</f>
        <v>0</v>
      </c>
      <c r="I58" s="220"/>
      <c r="J58" s="221"/>
    </row>
    <row r="59" spans="1:17" ht="25.5">
      <c r="A59" s="144">
        <v>40</v>
      </c>
      <c r="B59" s="147" t="s">
        <v>169</v>
      </c>
      <c r="C59" s="162"/>
      <c r="D59" s="148" t="s">
        <v>136</v>
      </c>
      <c r="E59" s="146" t="s">
        <v>27</v>
      </c>
      <c r="F59" s="146">
        <v>1</v>
      </c>
      <c r="G59" s="83"/>
      <c r="H59" s="83">
        <f t="shared" ref="H59:H60" si="8">F59*G59</f>
        <v>0</v>
      </c>
      <c r="I59" s="83"/>
      <c r="J59" s="224"/>
      <c r="K59" s="207"/>
    </row>
    <row r="60" spans="1:17" ht="16.5">
      <c r="A60" s="144">
        <v>41</v>
      </c>
      <c r="B60" s="147" t="s">
        <v>170</v>
      </c>
      <c r="C60" s="155"/>
      <c r="D60" s="148" t="s">
        <v>135</v>
      </c>
      <c r="E60" s="156" t="s">
        <v>22</v>
      </c>
      <c r="F60" s="163">
        <v>2</v>
      </c>
      <c r="G60" s="83"/>
      <c r="H60" s="83">
        <f t="shared" si="8"/>
        <v>0</v>
      </c>
      <c r="I60" s="83"/>
      <c r="J60" s="219"/>
      <c r="K60" s="204"/>
      <c r="L60" s="204"/>
      <c r="M60" s="204"/>
      <c r="N60" s="204"/>
      <c r="O60" s="204"/>
    </row>
    <row r="61" spans="1:17" s="227" customFormat="1">
      <c r="A61" s="144">
        <v>42</v>
      </c>
      <c r="B61" s="147" t="s">
        <v>171</v>
      </c>
      <c r="C61" s="153">
        <v>5</v>
      </c>
      <c r="D61" s="148" t="s">
        <v>112</v>
      </c>
      <c r="E61" s="152" t="s">
        <v>20</v>
      </c>
      <c r="F61" s="146">
        <v>1</v>
      </c>
      <c r="G61" s="83"/>
      <c r="H61" s="220">
        <f>F61*G61</f>
        <v>0</v>
      </c>
      <c r="I61" s="83"/>
      <c r="J61" s="204"/>
      <c r="K61" s="226"/>
      <c r="L61" s="226"/>
      <c r="M61" s="226"/>
      <c r="N61" s="226"/>
      <c r="O61" s="226"/>
    </row>
    <row r="62" spans="1:17" ht="25.5">
      <c r="A62" s="144">
        <v>43</v>
      </c>
      <c r="B62" s="147" t="s">
        <v>172</v>
      </c>
      <c r="C62" s="162"/>
      <c r="D62" s="148" t="s">
        <v>120</v>
      </c>
      <c r="E62" s="161" t="s">
        <v>20</v>
      </c>
      <c r="F62" s="159">
        <v>53</v>
      </c>
      <c r="G62" s="83"/>
      <c r="H62" s="83">
        <f t="shared" ref="H62:H64" si="9">F62*G62</f>
        <v>0</v>
      </c>
      <c r="I62" s="83"/>
      <c r="J62" s="224"/>
      <c r="K62" s="207"/>
      <c r="L62" s="204"/>
    </row>
    <row r="63" spans="1:17" ht="16.5">
      <c r="A63" s="144">
        <v>44</v>
      </c>
      <c r="B63" s="147" t="s">
        <v>173</v>
      </c>
      <c r="C63" s="155"/>
      <c r="D63" s="148" t="s">
        <v>87</v>
      </c>
      <c r="E63" s="156" t="s">
        <v>22</v>
      </c>
      <c r="F63" s="163">
        <v>165</v>
      </c>
      <c r="G63" s="83"/>
      <c r="H63" s="83">
        <f t="shared" si="9"/>
        <v>0</v>
      </c>
      <c r="I63" s="83"/>
      <c r="J63" s="219"/>
      <c r="K63" s="204"/>
      <c r="L63" s="204"/>
      <c r="M63" s="204"/>
      <c r="N63" s="204"/>
      <c r="O63" s="204"/>
    </row>
    <row r="64" spans="1:17" s="227" customFormat="1">
      <c r="A64" s="144">
        <v>45</v>
      </c>
      <c r="B64" s="147" t="s">
        <v>174</v>
      </c>
      <c r="C64" s="153"/>
      <c r="D64" s="148" t="s">
        <v>132</v>
      </c>
      <c r="E64" s="156" t="s">
        <v>27</v>
      </c>
      <c r="F64" s="146">
        <v>86</v>
      </c>
      <c r="G64" s="83"/>
      <c r="H64" s="83">
        <f t="shared" si="9"/>
        <v>0</v>
      </c>
      <c r="I64" s="83"/>
      <c r="J64" s="204"/>
      <c r="K64" s="226"/>
      <c r="L64" s="226"/>
      <c r="M64" s="226"/>
      <c r="N64" s="226"/>
      <c r="O64" s="226"/>
    </row>
    <row r="65" spans="1:15">
      <c r="A65" s="144"/>
      <c r="B65" s="164"/>
      <c r="C65" s="153"/>
      <c r="D65" s="148"/>
      <c r="E65" s="146"/>
      <c r="F65" s="146"/>
      <c r="G65" s="83"/>
      <c r="H65" s="83"/>
      <c r="I65" s="83"/>
      <c r="J65" s="204"/>
      <c r="K65" s="204"/>
      <c r="L65" s="204"/>
      <c r="M65" s="204"/>
      <c r="N65" s="204"/>
      <c r="O65" s="204"/>
    </row>
    <row r="66" spans="1:15" ht="38.25">
      <c r="A66" s="144">
        <v>46</v>
      </c>
      <c r="B66" s="147" t="s">
        <v>175</v>
      </c>
      <c r="C66" s="153" t="s">
        <v>84</v>
      </c>
      <c r="D66" s="148" t="s">
        <v>94</v>
      </c>
      <c r="E66" s="146" t="s">
        <v>20</v>
      </c>
      <c r="F66" s="146">
        <v>5</v>
      </c>
      <c r="G66" s="83"/>
      <c r="H66" s="83">
        <f>G66*F66</f>
        <v>0</v>
      </c>
      <c r="I66" s="83"/>
      <c r="J66" s="204"/>
      <c r="K66" s="204"/>
      <c r="L66" s="204"/>
      <c r="M66" s="204"/>
      <c r="N66" s="204"/>
      <c r="O66" s="204"/>
    </row>
    <row r="67" spans="1:15">
      <c r="A67" s="144">
        <v>47</v>
      </c>
      <c r="B67" s="147" t="s">
        <v>176</v>
      </c>
      <c r="C67" s="153" t="s">
        <v>85</v>
      </c>
      <c r="D67" s="148" t="s">
        <v>93</v>
      </c>
      <c r="E67" s="146" t="s">
        <v>20</v>
      </c>
      <c r="F67" s="146">
        <v>1</v>
      </c>
      <c r="G67" s="83"/>
      <c r="H67" s="83">
        <f>G67*F67</f>
        <v>0</v>
      </c>
      <c r="I67" s="210"/>
      <c r="J67" s="204"/>
      <c r="K67" s="204"/>
      <c r="L67" s="204"/>
      <c r="M67" s="204"/>
      <c r="N67" s="204"/>
      <c r="O67" s="204"/>
    </row>
    <row r="68" spans="1:15" s="209" customFormat="1" ht="15.75" thickBot="1">
      <c r="A68" s="144">
        <v>48</v>
      </c>
      <c r="B68" s="147" t="s">
        <v>179</v>
      </c>
      <c r="C68" s="144"/>
      <c r="D68" s="148" t="s">
        <v>30</v>
      </c>
      <c r="E68" s="146" t="s">
        <v>23</v>
      </c>
      <c r="F68" s="146">
        <v>1</v>
      </c>
      <c r="G68" s="83"/>
      <c r="H68" s="228"/>
      <c r="I68" s="228">
        <f>F68*G68</f>
        <v>0</v>
      </c>
      <c r="J68" s="208"/>
      <c r="K68" s="208"/>
      <c r="L68" s="229"/>
      <c r="M68" s="208"/>
      <c r="N68" s="208"/>
      <c r="O68" s="208"/>
    </row>
    <row r="69" spans="1:15" ht="13.5" customHeight="1" thickBot="1">
      <c r="A69" s="201"/>
      <c r="B69" s="205"/>
      <c r="C69" s="218"/>
      <c r="D69" s="206"/>
      <c r="E69" s="202"/>
      <c r="F69" s="202"/>
      <c r="G69" s="83"/>
      <c r="H69" s="211"/>
      <c r="I69" s="230">
        <f>SUM(I23:I68)</f>
        <v>0</v>
      </c>
      <c r="J69" s="204"/>
      <c r="K69" s="204"/>
      <c r="L69" s="204"/>
      <c r="M69" s="204"/>
      <c r="N69" s="204"/>
      <c r="O69" s="204"/>
    </row>
    <row r="70" spans="1:15" ht="15.75" thickBot="1">
      <c r="A70" s="201"/>
      <c r="B70" s="205"/>
      <c r="C70" s="201"/>
      <c r="D70" s="206"/>
      <c r="E70" s="202"/>
      <c r="F70" s="202"/>
      <c r="G70" s="85"/>
      <c r="H70" s="230">
        <f>SUM(H50:H67)</f>
        <v>0</v>
      </c>
      <c r="I70" s="214"/>
      <c r="J70" s="204"/>
      <c r="K70" s="215"/>
      <c r="L70" s="207"/>
      <c r="M70" s="204"/>
      <c r="N70" s="204"/>
      <c r="O70" s="204"/>
    </row>
    <row r="71" spans="1:15" ht="15.75" thickBot="1">
      <c r="A71" s="231"/>
      <c r="B71" s="84"/>
      <c r="C71" s="84"/>
      <c r="D71" s="84"/>
      <c r="E71" s="232"/>
      <c r="F71" s="84"/>
      <c r="G71" s="84"/>
      <c r="H71" s="84"/>
      <c r="I71" s="84"/>
    </row>
    <row r="72" spans="1:15" s="200" customFormat="1" ht="15.75" thickBot="1">
      <c r="A72" s="233"/>
      <c r="B72" s="234"/>
      <c r="C72" s="235"/>
      <c r="D72" s="236" t="s">
        <v>11</v>
      </c>
      <c r="E72" s="237"/>
      <c r="F72" s="238"/>
      <c r="G72" s="239"/>
      <c r="H72" s="240" t="s">
        <v>13</v>
      </c>
      <c r="I72" s="240" t="s">
        <v>14</v>
      </c>
    </row>
    <row r="73" spans="1:15" s="200" customFormat="1" ht="15.75" thickBot="1">
      <c r="A73" s="241"/>
      <c r="B73" s="242"/>
      <c r="C73" s="243"/>
      <c r="D73" s="244" t="s">
        <v>15</v>
      </c>
      <c r="E73" s="237"/>
      <c r="F73" s="237"/>
      <c r="G73" s="245"/>
      <c r="H73" s="246">
        <f>H21+H70</f>
        <v>0</v>
      </c>
      <c r="I73" s="246">
        <f>I20+I69</f>
        <v>0</v>
      </c>
    </row>
    <row r="74" spans="1:15" s="200" customFormat="1" ht="15.75" thickBot="1">
      <c r="A74" s="241"/>
      <c r="B74" s="242"/>
      <c r="C74" s="243"/>
      <c r="D74" s="244" t="s">
        <v>34</v>
      </c>
      <c r="E74" s="237"/>
      <c r="F74" s="237"/>
      <c r="G74" s="247"/>
      <c r="H74" s="248"/>
      <c r="I74" s="249">
        <f>SUM(H73:I73)</f>
        <v>0</v>
      </c>
    </row>
    <row r="75" spans="1:15" s="200" customFormat="1" ht="15.75" thickBot="1">
      <c r="A75" s="241"/>
      <c r="B75" s="242"/>
      <c r="C75" s="243"/>
      <c r="D75" s="244" t="s">
        <v>19</v>
      </c>
      <c r="E75" s="237"/>
      <c r="F75" s="237"/>
      <c r="G75" s="247"/>
      <c r="H75" s="248"/>
      <c r="I75" s="250">
        <f>I74*0.21</f>
        <v>0</v>
      </c>
    </row>
    <row r="76" spans="1:15" s="200" customFormat="1" ht="15.75" thickBot="1">
      <c r="A76" s="241"/>
      <c r="B76" s="242"/>
      <c r="C76" s="243"/>
      <c r="D76" s="244" t="s">
        <v>16</v>
      </c>
      <c r="E76" s="237"/>
      <c r="F76" s="237"/>
      <c r="G76" s="247"/>
      <c r="H76" s="248"/>
      <c r="I76" s="250">
        <f>I74+I75</f>
        <v>0</v>
      </c>
    </row>
    <row r="77" spans="1:15" s="200" customFormat="1" ht="15.75">
      <c r="A77" s="251"/>
      <c r="B77" s="194"/>
      <c r="C77" s="195"/>
      <c r="D77" s="196"/>
      <c r="E77" s="197"/>
      <c r="F77" s="197"/>
      <c r="G77" s="198"/>
      <c r="H77" s="199"/>
      <c r="I77" s="199"/>
    </row>
  </sheetData>
  <sheetProtection password="CA3F" sheet="1" objects="1" scenarios="1" selectLockedCells="1"/>
  <mergeCells count="9">
    <mergeCell ref="F3:I3"/>
    <mergeCell ref="A4:A6"/>
    <mergeCell ref="B4:B6"/>
    <mergeCell ref="C4:C6"/>
    <mergeCell ref="D4:D6"/>
    <mergeCell ref="E4:E6"/>
    <mergeCell ref="F4:F6"/>
    <mergeCell ref="G4:G6"/>
    <mergeCell ref="H4:I5"/>
  </mergeCells>
  <pageMargins left="0.31496062992125984" right="0.31496062992125984" top="0.78740157480314965" bottom="0.59055118110236227" header="0.31496062992125984" footer="0.31496062992125984"/>
  <pageSetup paperSize="9" orientation="landscape" horizontalDpi="4294967293" verticalDpi="4294967293" r:id="rId1"/>
  <headerFooter>
    <oddFooter>&amp;C&amp;P</oddFooter>
  </headerFooter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N25" sqref="N25"/>
    </sheetView>
  </sheetViews>
  <sheetFormatPr defaultRowHeight="15"/>
  <cols>
    <col min="1" max="1" width="3.5703125" style="3" customWidth="1"/>
    <col min="2" max="2" width="13.140625" style="3" customWidth="1"/>
    <col min="3" max="3" width="14" style="3" customWidth="1"/>
    <col min="4" max="4" width="42.85546875" style="3" customWidth="1"/>
    <col min="5" max="5" width="5.7109375" style="3" customWidth="1"/>
    <col min="6" max="6" width="8.5703125" style="3" customWidth="1"/>
    <col min="7" max="7" width="9.42578125" style="3" customWidth="1"/>
    <col min="8" max="8" width="13" style="3" customWidth="1"/>
    <col min="9" max="9" width="12.85546875" style="3" customWidth="1"/>
    <col min="10" max="10" width="8" style="3" customWidth="1"/>
    <col min="11" max="11" width="13.85546875" style="3" customWidth="1"/>
    <col min="12" max="12" width="14.42578125" style="3" customWidth="1"/>
    <col min="13" max="13" width="10.7109375" style="3" customWidth="1"/>
    <col min="14" max="16384" width="9.140625" style="3"/>
  </cols>
  <sheetData>
    <row r="1" spans="1:9" ht="15" customHeight="1">
      <c r="B1" s="4"/>
      <c r="C1" s="5" t="s">
        <v>64</v>
      </c>
      <c r="E1" s="139" t="s">
        <v>0</v>
      </c>
      <c r="F1" s="139"/>
      <c r="G1" s="139"/>
      <c r="H1" s="139"/>
      <c r="I1" s="139"/>
    </row>
    <row r="2" spans="1:9" ht="15" customHeight="1">
      <c r="B2" s="7"/>
      <c r="C2" s="8" t="s">
        <v>71</v>
      </c>
      <c r="E2" s="140" t="s">
        <v>96</v>
      </c>
      <c r="F2" s="140"/>
      <c r="G2" s="140"/>
      <c r="H2" s="140"/>
      <c r="I2" s="140"/>
    </row>
    <row r="3" spans="1:9" ht="15" customHeight="1">
      <c r="B3" s="7"/>
      <c r="C3" s="6" t="s">
        <v>65</v>
      </c>
      <c r="E3" s="141" t="s">
        <v>97</v>
      </c>
      <c r="F3" s="141"/>
      <c r="G3" s="141"/>
      <c r="H3" s="141"/>
      <c r="I3" s="141"/>
    </row>
    <row r="4" spans="1:9" ht="15" customHeight="1">
      <c r="B4" s="7"/>
      <c r="C4" s="6" t="s">
        <v>66</v>
      </c>
      <c r="E4" s="141" t="s">
        <v>98</v>
      </c>
      <c r="F4" s="141"/>
      <c r="G4" s="141"/>
      <c r="H4" s="141"/>
      <c r="I4" s="141"/>
    </row>
    <row r="5" spans="1:9">
      <c r="C5" s="50" t="s">
        <v>67</v>
      </c>
      <c r="E5" s="78"/>
      <c r="F5" s="79"/>
      <c r="G5" s="79"/>
      <c r="H5" s="79"/>
      <c r="I5" s="78" t="s">
        <v>99</v>
      </c>
    </row>
    <row r="6" spans="1:9" ht="15" customHeight="1">
      <c r="A6" s="9"/>
      <c r="B6" s="9"/>
      <c r="C6" s="6" t="s">
        <v>17</v>
      </c>
      <c r="D6" s="10"/>
      <c r="E6" s="142" t="s">
        <v>100</v>
      </c>
      <c r="F6" s="142"/>
      <c r="G6" s="142"/>
      <c r="H6" s="142"/>
      <c r="I6" s="142"/>
    </row>
    <row r="7" spans="1:9" ht="15" customHeight="1">
      <c r="A7" s="11"/>
      <c r="B7" s="11"/>
      <c r="C7" s="71" t="s">
        <v>3</v>
      </c>
      <c r="D7" s="12"/>
      <c r="E7" s="52"/>
      <c r="F7" s="52"/>
      <c r="G7" s="52"/>
      <c r="H7" s="52"/>
      <c r="I7" s="76"/>
    </row>
    <row r="8" spans="1:9">
      <c r="F8" s="13"/>
      <c r="G8" s="13"/>
      <c r="H8" s="13"/>
      <c r="I8" s="13"/>
    </row>
    <row r="9" spans="1:9">
      <c r="A9" s="10" t="s">
        <v>18</v>
      </c>
      <c r="C9" s="8" t="s">
        <v>133</v>
      </c>
    </row>
    <row r="10" spans="1:9">
      <c r="A10" s="10" t="s">
        <v>1</v>
      </c>
      <c r="C10" s="75" t="s">
        <v>101</v>
      </c>
    </row>
    <row r="11" spans="1:9" ht="15.75" thickBot="1">
      <c r="F11" s="125"/>
      <c r="G11" s="125"/>
      <c r="H11" s="125"/>
      <c r="I11" s="125"/>
    </row>
    <row r="12" spans="1:9" s="14" customFormat="1" ht="13.5" customHeight="1">
      <c r="A12" s="126" t="s">
        <v>4</v>
      </c>
      <c r="B12" s="129" t="s">
        <v>5</v>
      </c>
      <c r="C12" s="129"/>
      <c r="D12" s="129" t="s">
        <v>6</v>
      </c>
      <c r="E12" s="129" t="s">
        <v>7</v>
      </c>
      <c r="F12" s="129" t="s">
        <v>2</v>
      </c>
      <c r="G12" s="132" t="s">
        <v>12</v>
      </c>
      <c r="H12" s="135" t="s">
        <v>8</v>
      </c>
      <c r="I12" s="136"/>
    </row>
    <row r="13" spans="1:9" s="14" customFormat="1" ht="12" customHeight="1">
      <c r="A13" s="127"/>
      <c r="B13" s="130"/>
      <c r="C13" s="130"/>
      <c r="D13" s="130"/>
      <c r="E13" s="130"/>
      <c r="F13" s="130"/>
      <c r="G13" s="133"/>
      <c r="H13" s="137"/>
      <c r="I13" s="138"/>
    </row>
    <row r="14" spans="1:9" s="14" customFormat="1" ht="12.75">
      <c r="A14" s="128"/>
      <c r="B14" s="131"/>
      <c r="C14" s="131"/>
      <c r="D14" s="131"/>
      <c r="E14" s="131"/>
      <c r="F14" s="131"/>
      <c r="G14" s="134"/>
      <c r="H14" s="74" t="s">
        <v>9</v>
      </c>
      <c r="I14" s="72" t="s">
        <v>10</v>
      </c>
    </row>
    <row r="15" spans="1:9" s="21" customFormat="1" ht="13.5" thickBot="1">
      <c r="A15" s="15">
        <v>1</v>
      </c>
      <c r="B15" s="16">
        <v>2</v>
      </c>
      <c r="C15" s="17">
        <v>3</v>
      </c>
      <c r="D15" s="17">
        <v>4</v>
      </c>
      <c r="E15" s="18">
        <v>5</v>
      </c>
      <c r="F15" s="18">
        <v>6</v>
      </c>
      <c r="G15" s="19">
        <v>7</v>
      </c>
      <c r="H15" s="20">
        <v>8</v>
      </c>
      <c r="I15" s="73">
        <v>9</v>
      </c>
    </row>
    <row r="16" spans="1:9" s="29" customFormat="1" ht="15.75">
      <c r="A16" s="22"/>
      <c r="B16" s="23"/>
      <c r="C16" s="24"/>
      <c r="D16" s="25"/>
      <c r="E16" s="26"/>
      <c r="F16" s="26"/>
      <c r="G16" s="27"/>
      <c r="H16" s="28"/>
      <c r="I16" s="28"/>
    </row>
    <row r="17" spans="1:17" s="39" customFormat="1" ht="16.5">
      <c r="A17" s="30">
        <v>5</v>
      </c>
      <c r="B17" s="36"/>
      <c r="C17" s="30"/>
      <c r="D17" s="35" t="s">
        <v>110</v>
      </c>
      <c r="E17" s="67" t="s">
        <v>31</v>
      </c>
      <c r="F17" s="1">
        <v>2.25</v>
      </c>
      <c r="G17" s="32"/>
      <c r="H17" s="32">
        <f>F17*G17</f>
        <v>0</v>
      </c>
      <c r="I17" s="32"/>
      <c r="J17" s="61"/>
      <c r="K17" s="61"/>
      <c r="L17" s="61"/>
      <c r="M17" s="61"/>
      <c r="N17" s="61"/>
      <c r="O17" s="61"/>
    </row>
    <row r="18" spans="1:17">
      <c r="A18" s="30"/>
      <c r="B18" s="36"/>
      <c r="C18" s="30"/>
      <c r="D18" s="35"/>
      <c r="E18" s="1"/>
      <c r="F18" s="1"/>
      <c r="G18" s="32"/>
      <c r="H18" s="32"/>
      <c r="I18" s="32"/>
      <c r="J18" s="34"/>
      <c r="K18" s="37"/>
      <c r="L18" s="37"/>
      <c r="M18" s="34"/>
      <c r="N18" s="34"/>
      <c r="O18" s="34"/>
    </row>
    <row r="19" spans="1:17">
      <c r="A19" s="30"/>
      <c r="B19" s="36"/>
      <c r="C19" s="68"/>
      <c r="D19" s="42" t="s">
        <v>29</v>
      </c>
      <c r="E19" s="51"/>
      <c r="F19" s="44"/>
      <c r="G19" s="32"/>
      <c r="H19" s="32"/>
      <c r="I19" s="32"/>
      <c r="J19" s="34"/>
    </row>
    <row r="20" spans="1:17" s="63" customFormat="1">
      <c r="A20" s="30">
        <v>32</v>
      </c>
      <c r="B20" s="36"/>
      <c r="C20" s="45">
        <v>1</v>
      </c>
      <c r="D20" s="64" t="s">
        <v>113</v>
      </c>
      <c r="E20" s="77" t="s">
        <v>20</v>
      </c>
      <c r="F20" s="44">
        <v>2</v>
      </c>
      <c r="G20" s="59"/>
      <c r="H20" s="59">
        <f>F20*G20</f>
        <v>0</v>
      </c>
      <c r="I20" s="59"/>
      <c r="J20" s="62"/>
    </row>
    <row r="21" spans="1:17" s="63" customFormat="1">
      <c r="A21" s="30">
        <v>33</v>
      </c>
      <c r="B21" s="36"/>
      <c r="C21" s="45">
        <v>2</v>
      </c>
      <c r="D21" s="64" t="s">
        <v>90</v>
      </c>
      <c r="E21" s="77" t="s">
        <v>20</v>
      </c>
      <c r="F21" s="44">
        <v>1</v>
      </c>
      <c r="G21" s="59"/>
      <c r="H21" s="59">
        <f>F21*G21</f>
        <v>0</v>
      </c>
      <c r="I21" s="59"/>
      <c r="J21" s="62"/>
    </row>
    <row r="22" spans="1:17" s="63" customFormat="1" ht="25.5">
      <c r="A22" s="30">
        <v>34</v>
      </c>
      <c r="B22" s="36"/>
      <c r="C22" s="45">
        <v>3</v>
      </c>
      <c r="D22" s="64" t="s">
        <v>91</v>
      </c>
      <c r="E22" s="77" t="s">
        <v>20</v>
      </c>
      <c r="F22" s="44">
        <v>1</v>
      </c>
      <c r="G22" s="59"/>
      <c r="H22" s="59">
        <f>F22*G22</f>
        <v>0</v>
      </c>
      <c r="I22" s="59"/>
      <c r="J22" s="62"/>
    </row>
    <row r="23" spans="1:17" ht="16.5">
      <c r="A23" s="30">
        <v>35</v>
      </c>
      <c r="B23" s="36"/>
      <c r="C23" s="30"/>
      <c r="D23" s="35" t="s">
        <v>121</v>
      </c>
      <c r="E23" s="1" t="s">
        <v>60</v>
      </c>
      <c r="F23" s="1">
        <v>15.6</v>
      </c>
      <c r="G23" s="32"/>
      <c r="H23" s="32">
        <f t="shared" ref="H23:H26" si="0">F23*G23</f>
        <v>0</v>
      </c>
      <c r="I23" s="65"/>
      <c r="J23" s="70"/>
      <c r="K23" s="37"/>
      <c r="L23" s="34"/>
      <c r="M23" s="37"/>
      <c r="N23" s="80"/>
      <c r="O23" s="34"/>
      <c r="P23" s="34"/>
      <c r="Q23" s="34"/>
    </row>
    <row r="24" spans="1:17" ht="25.5">
      <c r="A24" s="30">
        <v>36</v>
      </c>
      <c r="B24" s="43"/>
      <c r="C24" s="69"/>
      <c r="D24" s="35" t="s">
        <v>120</v>
      </c>
      <c r="E24" s="77" t="s">
        <v>20</v>
      </c>
      <c r="F24" s="44">
        <v>15</v>
      </c>
      <c r="G24" s="32"/>
      <c r="H24" s="32">
        <f t="shared" si="0"/>
        <v>0</v>
      </c>
      <c r="I24" s="32"/>
      <c r="J24" s="70"/>
      <c r="K24" s="37"/>
      <c r="L24" s="34"/>
    </row>
    <row r="25" spans="1:17">
      <c r="A25" s="30">
        <v>37</v>
      </c>
      <c r="B25" s="56"/>
      <c r="C25" s="69"/>
      <c r="D25" s="35" t="s">
        <v>125</v>
      </c>
      <c r="E25" s="1" t="s">
        <v>27</v>
      </c>
      <c r="F25" s="1">
        <v>0.8</v>
      </c>
      <c r="G25" s="31"/>
      <c r="H25" s="32">
        <f t="shared" si="0"/>
        <v>0</v>
      </c>
      <c r="I25" s="32"/>
      <c r="J25" s="70"/>
      <c r="K25" s="37"/>
    </row>
    <row r="26" spans="1:17">
      <c r="A26" s="30">
        <v>38</v>
      </c>
      <c r="B26" s="56"/>
      <c r="C26" s="69"/>
      <c r="D26" s="35" t="s">
        <v>126</v>
      </c>
      <c r="E26" s="1" t="s">
        <v>27</v>
      </c>
      <c r="F26" s="1">
        <v>4</v>
      </c>
      <c r="G26" s="31"/>
      <c r="H26" s="32">
        <f t="shared" si="0"/>
        <v>0</v>
      </c>
      <c r="I26" s="32"/>
      <c r="J26" s="70"/>
      <c r="K26" s="37"/>
    </row>
    <row r="27" spans="1:17" s="63" customFormat="1" ht="25.5">
      <c r="A27" s="30">
        <v>39</v>
      </c>
      <c r="B27" s="36"/>
      <c r="C27" s="45">
        <v>4</v>
      </c>
      <c r="D27" s="64" t="s">
        <v>111</v>
      </c>
      <c r="E27" s="77" t="s">
        <v>20</v>
      </c>
      <c r="F27" s="44">
        <v>1</v>
      </c>
      <c r="G27" s="59"/>
      <c r="H27" s="59">
        <f>F27*G27</f>
        <v>0</v>
      </c>
      <c r="I27" s="59"/>
      <c r="J27" s="62"/>
    </row>
    <row r="28" spans="1:17" ht="25.5">
      <c r="A28" s="30">
        <v>40</v>
      </c>
      <c r="B28" s="56"/>
      <c r="C28" s="69"/>
      <c r="D28" s="35" t="s">
        <v>136</v>
      </c>
      <c r="E28" s="1" t="s">
        <v>27</v>
      </c>
      <c r="F28" s="1">
        <v>1</v>
      </c>
      <c r="G28" s="31"/>
      <c r="H28" s="32">
        <f t="shared" ref="H28:H29" si="1">F28*G28</f>
        <v>0</v>
      </c>
      <c r="I28" s="32"/>
      <c r="J28" s="70"/>
      <c r="K28" s="37"/>
    </row>
    <row r="29" spans="1:17" ht="16.5">
      <c r="A29" s="30">
        <v>41</v>
      </c>
      <c r="B29" s="43"/>
      <c r="C29" s="58"/>
      <c r="D29" s="35" t="s">
        <v>135</v>
      </c>
      <c r="E29" s="2" t="s">
        <v>22</v>
      </c>
      <c r="F29" s="55">
        <v>2</v>
      </c>
      <c r="G29" s="32"/>
      <c r="H29" s="32">
        <f t="shared" si="1"/>
        <v>0</v>
      </c>
      <c r="I29" s="32"/>
      <c r="J29" s="33"/>
      <c r="K29" s="34"/>
      <c r="L29" s="34"/>
      <c r="M29" s="34"/>
      <c r="N29" s="34"/>
      <c r="O29" s="34"/>
    </row>
    <row r="30" spans="1:17" s="54" customFormat="1">
      <c r="A30" s="30">
        <v>42</v>
      </c>
      <c r="B30" s="36"/>
      <c r="C30" s="45">
        <v>5</v>
      </c>
      <c r="D30" s="35" t="s">
        <v>112</v>
      </c>
      <c r="E30" s="40" t="s">
        <v>20</v>
      </c>
      <c r="F30" s="1">
        <v>1</v>
      </c>
      <c r="G30" s="66"/>
      <c r="H30" s="59">
        <f>F30*G30</f>
        <v>0</v>
      </c>
      <c r="I30" s="32"/>
      <c r="J30" s="34"/>
      <c r="K30" s="53"/>
      <c r="L30" s="53"/>
      <c r="M30" s="53"/>
      <c r="N30" s="53"/>
      <c r="O30" s="53"/>
    </row>
    <row r="31" spans="1:17" ht="25.5">
      <c r="A31" s="30">
        <v>43</v>
      </c>
      <c r="B31" s="43"/>
      <c r="C31" s="69"/>
      <c r="D31" s="35" t="s">
        <v>120</v>
      </c>
      <c r="E31" s="77" t="s">
        <v>20</v>
      </c>
      <c r="F31" s="44">
        <v>53</v>
      </c>
      <c r="G31" s="32"/>
      <c r="H31" s="32">
        <f t="shared" ref="H31:H33" si="2">F31*G31</f>
        <v>0</v>
      </c>
      <c r="I31" s="32"/>
      <c r="J31" s="70"/>
      <c r="K31" s="37"/>
      <c r="L31" s="34"/>
    </row>
    <row r="32" spans="1:17" ht="16.5">
      <c r="A32" s="30">
        <v>44</v>
      </c>
      <c r="B32" s="43"/>
      <c r="C32" s="58"/>
      <c r="D32" s="35" t="s">
        <v>87</v>
      </c>
      <c r="E32" s="2" t="s">
        <v>22</v>
      </c>
      <c r="F32" s="55">
        <v>165</v>
      </c>
      <c r="G32" s="32"/>
      <c r="H32" s="32">
        <f t="shared" si="2"/>
        <v>0</v>
      </c>
      <c r="I32" s="32"/>
      <c r="J32" s="33"/>
      <c r="K32" s="34"/>
      <c r="L32" s="34"/>
      <c r="M32" s="34"/>
      <c r="N32" s="34"/>
      <c r="O32" s="34"/>
    </row>
    <row r="33" spans="1:15" s="54" customFormat="1">
      <c r="A33" s="30">
        <v>45</v>
      </c>
      <c r="B33" s="36"/>
      <c r="C33" s="45"/>
      <c r="D33" s="35" t="s">
        <v>132</v>
      </c>
      <c r="E33" s="2" t="s">
        <v>27</v>
      </c>
      <c r="F33" s="1">
        <v>86</v>
      </c>
      <c r="G33" s="57"/>
      <c r="H33" s="32">
        <f t="shared" si="2"/>
        <v>0</v>
      </c>
      <c r="I33" s="32"/>
      <c r="J33" s="34"/>
      <c r="K33" s="53"/>
      <c r="L33" s="53"/>
      <c r="M33" s="53"/>
      <c r="N33" s="53"/>
      <c r="O33" s="53"/>
    </row>
    <row r="34" spans="1:15">
      <c r="A34" s="30"/>
      <c r="B34" s="60"/>
      <c r="C34" s="45"/>
      <c r="D34" s="35"/>
      <c r="E34" s="1"/>
      <c r="F34" s="1"/>
      <c r="G34" s="32"/>
      <c r="H34" s="32"/>
      <c r="I34" s="32"/>
      <c r="J34" s="34"/>
      <c r="K34" s="34"/>
      <c r="L34" s="34"/>
      <c r="M34" s="34"/>
      <c r="N34" s="34"/>
      <c r="O34" s="34"/>
    </row>
    <row r="35" spans="1:15" ht="38.25">
      <c r="A35" s="30">
        <v>46</v>
      </c>
      <c r="B35" s="60"/>
      <c r="C35" s="45" t="s">
        <v>84</v>
      </c>
      <c r="D35" s="35" t="s">
        <v>94</v>
      </c>
      <c r="E35" s="1" t="s">
        <v>20</v>
      </c>
      <c r="F35" s="1">
        <v>5</v>
      </c>
      <c r="G35" s="32"/>
      <c r="H35" s="32">
        <f>G35*F35</f>
        <v>0</v>
      </c>
      <c r="I35" s="32"/>
      <c r="J35" s="34"/>
      <c r="K35" s="34"/>
      <c r="L35" s="34"/>
      <c r="M35" s="34"/>
      <c r="N35" s="34"/>
      <c r="O35" s="34"/>
    </row>
    <row r="36" spans="1:15">
      <c r="A36" s="30">
        <v>47</v>
      </c>
      <c r="B36" s="60"/>
      <c r="C36" s="45" t="s">
        <v>85</v>
      </c>
      <c r="D36" s="35" t="s">
        <v>93</v>
      </c>
      <c r="E36" s="1" t="s">
        <v>20</v>
      </c>
      <c r="F36" s="1">
        <v>1</v>
      </c>
      <c r="G36" s="32"/>
      <c r="H36" s="32">
        <f>G36*F36</f>
        <v>0</v>
      </c>
      <c r="I36" s="41"/>
      <c r="J36" s="34"/>
      <c r="K36" s="34"/>
      <c r="L36" s="34"/>
      <c r="M36" s="34"/>
      <c r="N36" s="34"/>
      <c r="O36" s="34"/>
    </row>
    <row r="37" spans="1:15" s="29" customFormat="1" ht="15.75">
      <c r="A37" s="38"/>
      <c r="B37" s="23"/>
      <c r="C37" s="24"/>
      <c r="D37" s="25"/>
      <c r="E37" s="26"/>
      <c r="F37" s="26"/>
      <c r="G37" s="27"/>
      <c r="H37" s="28"/>
      <c r="I37" s="28"/>
    </row>
  </sheetData>
  <mergeCells count="14">
    <mergeCell ref="F11:I11"/>
    <mergeCell ref="E1:I1"/>
    <mergeCell ref="E2:I2"/>
    <mergeCell ref="E3:I3"/>
    <mergeCell ref="E4:I4"/>
    <mergeCell ref="E6:I6"/>
    <mergeCell ref="G12:G14"/>
    <mergeCell ref="H12:I13"/>
    <mergeCell ref="A12:A14"/>
    <mergeCell ref="B12:B14"/>
    <mergeCell ref="C12:C14"/>
    <mergeCell ref="D12:D14"/>
    <mergeCell ref="E12:E14"/>
    <mergeCell ref="F12:F14"/>
  </mergeCells>
  <pageMargins left="0.31496062992125984" right="0.31496062992125984" top="0.78740157480314965" bottom="0.59055118110236227" header="0.31496062992125984" footer="0.31496062992125984"/>
  <pageSetup paperSize="9" orientation="landscape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slepý</vt:lpstr>
      <vt:lpstr>rozpočet slepý</vt:lpstr>
      <vt:lpstr>VV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Pavlíčková</dc:creator>
  <cp:lastModifiedBy>Kabatnikova Dagmar</cp:lastModifiedBy>
  <cp:lastPrinted>2015-03-29T14:21:09Z</cp:lastPrinted>
  <dcterms:created xsi:type="dcterms:W3CDTF">2012-03-15T14:13:34Z</dcterms:created>
  <dcterms:modified xsi:type="dcterms:W3CDTF">2015-04-30T11:29:09Z</dcterms:modified>
</cp:coreProperties>
</file>